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"/>
    </mc:Choice>
  </mc:AlternateContent>
  <bookViews>
    <workbookView xWindow="0" yWindow="0" windowWidth="28800" windowHeight="12435"/>
  </bookViews>
  <sheets>
    <sheet name="F6 a)" sheetId="6" r:id="rId1"/>
    <sheet name="F6 b)" sheetId="7" r:id="rId2"/>
    <sheet name="F6 c)" sheetId="8" r:id="rId3"/>
    <sheet name="F6 d)" sheetId="9" r:id="rId4"/>
  </sheets>
  <externalReferences>
    <externalReference r:id="rId5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CONT_CONT_FIN_06">#REF!</definedName>
    <definedName name="DEUDA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">'[1]Info General'!$C$6</definedName>
    <definedName name="ENTE_PUBLICO_A">'[1]Info General'!$C$7</definedName>
    <definedName name="ENTIDAD">'[1]Info General'!$C$11</definedName>
    <definedName name="GASTO_E_FIN_01">'F6 b)'!$B$28</definedName>
    <definedName name="GASTO_E_FIN_02">'F6 b)'!$C$28</definedName>
    <definedName name="GASTO_E_FIN_03">'F6 b)'!$D$28</definedName>
    <definedName name="GASTO_E_FIN_04">'F6 b)'!$E$28</definedName>
    <definedName name="GASTO_E_FIN_05">'F6 b)'!$F$28</definedName>
    <definedName name="GASTO_E_FIN_06">'F6 b)'!$G$28</definedName>
    <definedName name="GASTO_E_T1">'F6 b)'!$B$19</definedName>
    <definedName name="GASTO_E_T2">'F6 b)'!$C$19</definedName>
    <definedName name="GASTO_E_T3">'F6 b)'!$D$19</definedName>
    <definedName name="GASTO_E_T4">'F6 b)'!$E$19</definedName>
    <definedName name="GASTO_E_T5">'F6 b)'!$F$19</definedName>
    <definedName name="GASTO_E_T6">'F6 b)'!$G$19</definedName>
    <definedName name="GASTO_NE_FIN_01">'F6 b)'!$B$18</definedName>
    <definedName name="GASTO_NE_FIN_02">'F6 b)'!$C$18</definedName>
    <definedName name="GASTO_NE_FIN_03">'F6 b)'!$D$18</definedName>
    <definedName name="GASTO_NE_FIN_04">'F6 b)'!$E$18</definedName>
    <definedName name="GASTO_NE_FIN_05">'F6 b)'!$F$18</definedName>
    <definedName name="GASTO_NE_FIN_06">'F6 b)'!$G$18</definedName>
    <definedName name="GASTO_NE_T1">'F6 b)'!$B$9</definedName>
    <definedName name="GASTO_NE_T2">'F6 b)'!$C$9</definedName>
    <definedName name="GASTO_NE_T3">'F6 b)'!$D$9</definedName>
    <definedName name="GASTO_NE_T4">'F6 b)'!$E$9</definedName>
    <definedName name="GASTO_NE_T5">'F6 b)'!$F$9</definedName>
    <definedName name="GASTO_NE_T6">'F6 b)'!$G$9</definedName>
    <definedName name="JAJAJAJ">#REF!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9" l="1"/>
  <c r="B9" i="9" l="1"/>
  <c r="B33" i="9" s="1"/>
  <c r="G27" i="7"/>
  <c r="G26" i="7"/>
  <c r="G25" i="7"/>
  <c r="G24" i="7"/>
  <c r="G23" i="7"/>
  <c r="G22" i="7"/>
  <c r="G21" i="7"/>
  <c r="G20" i="7"/>
  <c r="D61" i="6" l="1"/>
  <c r="D60" i="6"/>
  <c r="D59" i="6"/>
  <c r="D57" i="6"/>
  <c r="D56" i="6"/>
  <c r="D55" i="6"/>
  <c r="D54" i="6"/>
  <c r="D53" i="6"/>
  <c r="D52" i="6"/>
  <c r="D51" i="6"/>
  <c r="D50" i="6"/>
  <c r="D49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8" i="6" s="1"/>
  <c r="D19" i="6"/>
  <c r="D17" i="6"/>
  <c r="D16" i="6"/>
  <c r="D15" i="6"/>
  <c r="D14" i="6"/>
  <c r="D13" i="6"/>
  <c r="D12" i="6"/>
  <c r="D11" i="6"/>
  <c r="C9" i="6"/>
  <c r="B48" i="6"/>
  <c r="G22" i="9" l="1"/>
  <c r="G23" i="9"/>
  <c r="G25" i="9"/>
  <c r="G26" i="9"/>
  <c r="G24" i="9" s="1"/>
  <c r="G27" i="9"/>
  <c r="G29" i="9"/>
  <c r="G30" i="9"/>
  <c r="G28" i="9" s="1"/>
  <c r="G31" i="9"/>
  <c r="G11" i="9"/>
  <c r="G13" i="9"/>
  <c r="G14" i="9"/>
  <c r="G12" i="9" s="1"/>
  <c r="G15" i="9"/>
  <c r="G17" i="9"/>
  <c r="G18" i="9"/>
  <c r="G16" i="9"/>
  <c r="G19" i="9"/>
  <c r="F24" i="9"/>
  <c r="F28" i="9"/>
  <c r="F21" i="9" s="1"/>
  <c r="F12" i="9"/>
  <c r="F16" i="9"/>
  <c r="F9" i="9" s="1"/>
  <c r="E24" i="9"/>
  <c r="E28" i="9"/>
  <c r="E21" i="9"/>
  <c r="E12" i="9"/>
  <c r="E16" i="9"/>
  <c r="E9" i="9" s="1"/>
  <c r="E33" i="9" s="1"/>
  <c r="D24" i="9"/>
  <c r="D28" i="9"/>
  <c r="D21" i="9"/>
  <c r="D12" i="9"/>
  <c r="D16" i="9"/>
  <c r="D9" i="9"/>
  <c r="C24" i="9"/>
  <c r="C28" i="9"/>
  <c r="C21" i="9"/>
  <c r="C12" i="9"/>
  <c r="C16" i="9"/>
  <c r="C9" i="9" s="1"/>
  <c r="C33" i="9" s="1"/>
  <c r="B24" i="9"/>
  <c r="B28" i="9"/>
  <c r="B21" i="9"/>
  <c r="B12" i="9"/>
  <c r="B16" i="9"/>
  <c r="G45" i="8"/>
  <c r="G46" i="8"/>
  <c r="G47" i="8"/>
  <c r="G48" i="8"/>
  <c r="G49" i="8"/>
  <c r="G50" i="8"/>
  <c r="G51" i="8"/>
  <c r="G52" i="8"/>
  <c r="G44" i="8"/>
  <c r="G54" i="8"/>
  <c r="G55" i="8"/>
  <c r="G56" i="8"/>
  <c r="G57" i="8"/>
  <c r="G58" i="8"/>
  <c r="G59" i="8"/>
  <c r="G60" i="8"/>
  <c r="G62" i="8"/>
  <c r="G63" i="8"/>
  <c r="G64" i="8"/>
  <c r="G65" i="8"/>
  <c r="G66" i="8"/>
  <c r="G67" i="8"/>
  <c r="G68" i="8"/>
  <c r="G69" i="8"/>
  <c r="G70" i="8"/>
  <c r="G72" i="8"/>
  <c r="G73" i="8"/>
  <c r="G71" i="8" s="1"/>
  <c r="G74" i="8"/>
  <c r="G75" i="8"/>
  <c r="G11" i="8"/>
  <c r="G12" i="8"/>
  <c r="G13" i="8"/>
  <c r="G14" i="8"/>
  <c r="G15" i="8"/>
  <c r="G16" i="8"/>
  <c r="G17" i="8"/>
  <c r="G18" i="8"/>
  <c r="G20" i="8"/>
  <c r="G19" i="8" s="1"/>
  <c r="G21" i="8"/>
  <c r="G22" i="8"/>
  <c r="G23" i="8"/>
  <c r="G24" i="8"/>
  <c r="G25" i="8"/>
  <c r="G26" i="8"/>
  <c r="G28" i="8"/>
  <c r="G27" i="8" s="1"/>
  <c r="G29" i="8"/>
  <c r="G30" i="8"/>
  <c r="G31" i="8"/>
  <c r="G32" i="8"/>
  <c r="G33" i="8"/>
  <c r="G34" i="8"/>
  <c r="G35" i="8"/>
  <c r="G36" i="8"/>
  <c r="G38" i="8"/>
  <c r="G39" i="8"/>
  <c r="G40" i="8"/>
  <c r="G41" i="8"/>
  <c r="F44" i="8"/>
  <c r="F53" i="8"/>
  <c r="F61" i="8"/>
  <c r="F71" i="8"/>
  <c r="F10" i="8"/>
  <c r="F19" i="8"/>
  <c r="F27" i="8"/>
  <c r="F37" i="8"/>
  <c r="E44" i="8"/>
  <c r="E53" i="8"/>
  <c r="E61" i="8"/>
  <c r="E71" i="8"/>
  <c r="E43" i="8"/>
  <c r="E10" i="8"/>
  <c r="E19" i="8"/>
  <c r="E27" i="8"/>
  <c r="E37" i="8"/>
  <c r="E9" i="8" s="1"/>
  <c r="E77" i="8" s="1"/>
  <c r="D44" i="8"/>
  <c r="D53" i="8"/>
  <c r="D61" i="8"/>
  <c r="D71" i="8"/>
  <c r="D10" i="8"/>
  <c r="D19" i="8"/>
  <c r="D9" i="8" s="1"/>
  <c r="D27" i="8"/>
  <c r="D37" i="8"/>
  <c r="C44" i="8"/>
  <c r="C53" i="8"/>
  <c r="C61" i="8"/>
  <c r="C71" i="8"/>
  <c r="C10" i="8"/>
  <c r="C19" i="8"/>
  <c r="C27" i="8"/>
  <c r="C37" i="8"/>
  <c r="B44" i="8"/>
  <c r="B53" i="8"/>
  <c r="B61" i="8"/>
  <c r="B71" i="8"/>
  <c r="B43" i="8"/>
  <c r="B10" i="8"/>
  <c r="B19" i="8"/>
  <c r="B27" i="8"/>
  <c r="B37" i="8"/>
  <c r="G10" i="7"/>
  <c r="G11" i="7"/>
  <c r="G12" i="7"/>
  <c r="G13" i="7"/>
  <c r="G14" i="7"/>
  <c r="G15" i="7"/>
  <c r="G16" i="7"/>
  <c r="G17" i="7"/>
  <c r="G9" i="7"/>
  <c r="G19" i="7"/>
  <c r="F9" i="7"/>
  <c r="F19" i="7"/>
  <c r="E9" i="7"/>
  <c r="E19" i="7"/>
  <c r="D9" i="7"/>
  <c r="D19" i="7"/>
  <c r="C9" i="7"/>
  <c r="C19" i="7"/>
  <c r="B9" i="7"/>
  <c r="B19" i="7"/>
  <c r="B29" i="7" s="1"/>
  <c r="G11" i="6"/>
  <c r="G10" i="6" s="1"/>
  <c r="G12" i="6"/>
  <c r="G13" i="6"/>
  <c r="G14" i="6"/>
  <c r="G15" i="6"/>
  <c r="G16" i="6"/>
  <c r="G17" i="6"/>
  <c r="G19" i="6"/>
  <c r="G18" i="6" s="1"/>
  <c r="G20" i="6"/>
  <c r="G21" i="6"/>
  <c r="G22" i="6"/>
  <c r="G23" i="6"/>
  <c r="G24" i="6"/>
  <c r="G25" i="6"/>
  <c r="G26" i="6"/>
  <c r="G27" i="6"/>
  <c r="G29" i="6"/>
  <c r="G30" i="6"/>
  <c r="G31" i="6"/>
  <c r="G32" i="6"/>
  <c r="G33" i="6"/>
  <c r="G34" i="6"/>
  <c r="G35" i="6"/>
  <c r="G36" i="6"/>
  <c r="G37" i="6"/>
  <c r="G39" i="6"/>
  <c r="G38" i="6" s="1"/>
  <c r="G40" i="6"/>
  <c r="G41" i="6"/>
  <c r="G42" i="6"/>
  <c r="G43" i="6"/>
  <c r="G44" i="6"/>
  <c r="G45" i="6"/>
  <c r="G46" i="6"/>
  <c r="G47" i="6"/>
  <c r="G49" i="6"/>
  <c r="G50" i="6"/>
  <c r="G51" i="6"/>
  <c r="G52" i="6"/>
  <c r="G53" i="6"/>
  <c r="G54" i="6"/>
  <c r="G55" i="6"/>
  <c r="G56" i="6"/>
  <c r="G57" i="6"/>
  <c r="G59" i="6"/>
  <c r="G60" i="6"/>
  <c r="G61" i="6"/>
  <c r="G63" i="6"/>
  <c r="G64" i="6"/>
  <c r="G65" i="6"/>
  <c r="G66" i="6"/>
  <c r="G67" i="6"/>
  <c r="G69" i="6"/>
  <c r="G70" i="6"/>
  <c r="G72" i="6"/>
  <c r="G71" i="6" s="1"/>
  <c r="G73" i="6"/>
  <c r="G74" i="6"/>
  <c r="G76" i="6"/>
  <c r="G77" i="6"/>
  <c r="G78" i="6"/>
  <c r="G79" i="6"/>
  <c r="G80" i="6"/>
  <c r="G81" i="6"/>
  <c r="G82" i="6"/>
  <c r="G86" i="6"/>
  <c r="G87" i="6"/>
  <c r="G88" i="6"/>
  <c r="G89" i="6"/>
  <c r="G90" i="6"/>
  <c r="G91" i="6"/>
  <c r="G92" i="6"/>
  <c r="G94" i="6"/>
  <c r="G95" i="6"/>
  <c r="G96" i="6"/>
  <c r="G97" i="6"/>
  <c r="G98" i="6"/>
  <c r="G99" i="6"/>
  <c r="G100" i="6"/>
  <c r="G101" i="6"/>
  <c r="G102" i="6"/>
  <c r="G93" i="6"/>
  <c r="G104" i="6"/>
  <c r="G103" i="6" s="1"/>
  <c r="G105" i="6"/>
  <c r="G106" i="6"/>
  <c r="G107" i="6"/>
  <c r="G108" i="6"/>
  <c r="G109" i="6"/>
  <c r="G110" i="6"/>
  <c r="G111" i="6"/>
  <c r="G112" i="6"/>
  <c r="G114" i="6"/>
  <c r="G115" i="6"/>
  <c r="G116" i="6"/>
  <c r="G117" i="6"/>
  <c r="G118" i="6"/>
  <c r="G119" i="6"/>
  <c r="G120" i="6"/>
  <c r="G121" i="6"/>
  <c r="G122" i="6"/>
  <c r="G113" i="6"/>
  <c r="G124" i="6"/>
  <c r="G125" i="6"/>
  <c r="G126" i="6"/>
  <c r="G127" i="6"/>
  <c r="G128" i="6"/>
  <c r="G129" i="6"/>
  <c r="G130" i="6"/>
  <c r="G131" i="6"/>
  <c r="G132" i="6"/>
  <c r="G123" i="6"/>
  <c r="G134" i="6"/>
  <c r="G135" i="6"/>
  <c r="G136" i="6"/>
  <c r="G138" i="6"/>
  <c r="G139" i="6"/>
  <c r="G140" i="6"/>
  <c r="G141" i="6"/>
  <c r="G142" i="6"/>
  <c r="G144" i="6"/>
  <c r="G145" i="6"/>
  <c r="G137" i="6"/>
  <c r="G147" i="6"/>
  <c r="G148" i="6"/>
  <c r="G149" i="6"/>
  <c r="G151" i="6"/>
  <c r="G152" i="6"/>
  <c r="G153" i="6"/>
  <c r="G154" i="6"/>
  <c r="G155" i="6"/>
  <c r="G156" i="6"/>
  <c r="G157" i="6"/>
  <c r="F10" i="6"/>
  <c r="F18" i="6"/>
  <c r="F28" i="6"/>
  <c r="F38" i="6"/>
  <c r="F48" i="6"/>
  <c r="F58" i="6"/>
  <c r="F62" i="6"/>
  <c r="F71" i="6"/>
  <c r="F75" i="6"/>
  <c r="F85" i="6"/>
  <c r="F93" i="6"/>
  <c r="F103" i="6"/>
  <c r="F113" i="6"/>
  <c r="F123" i="6"/>
  <c r="F133" i="6"/>
  <c r="F137" i="6"/>
  <c r="F146" i="6"/>
  <c r="F150" i="6"/>
  <c r="E10" i="6"/>
  <c r="E18" i="6"/>
  <c r="E28" i="6"/>
  <c r="E38" i="6"/>
  <c r="E48" i="6"/>
  <c r="E58" i="6"/>
  <c r="E62" i="6"/>
  <c r="E71" i="6"/>
  <c r="E75" i="6"/>
  <c r="E85" i="6"/>
  <c r="E93" i="6"/>
  <c r="E103" i="6"/>
  <c r="E113" i="6"/>
  <c r="E123" i="6"/>
  <c r="E133" i="6"/>
  <c r="E137" i="6"/>
  <c r="E146" i="6"/>
  <c r="E150" i="6"/>
  <c r="D10" i="6"/>
  <c r="D28" i="6"/>
  <c r="D38" i="6"/>
  <c r="D48" i="6"/>
  <c r="D58" i="6"/>
  <c r="D62" i="6"/>
  <c r="D71" i="6"/>
  <c r="D75" i="6"/>
  <c r="D85" i="6"/>
  <c r="D93" i="6"/>
  <c r="D103" i="6"/>
  <c r="D113" i="6"/>
  <c r="D123" i="6"/>
  <c r="D133" i="6"/>
  <c r="D137" i="6"/>
  <c r="D146" i="6"/>
  <c r="D150" i="6"/>
  <c r="C10" i="6"/>
  <c r="C18" i="6"/>
  <c r="C28" i="6"/>
  <c r="C38" i="6"/>
  <c r="C48" i="6"/>
  <c r="C58" i="6"/>
  <c r="C62" i="6"/>
  <c r="C71" i="6"/>
  <c r="C75" i="6"/>
  <c r="C85" i="6"/>
  <c r="C93" i="6"/>
  <c r="C103" i="6"/>
  <c r="C113" i="6"/>
  <c r="C123" i="6"/>
  <c r="C133" i="6"/>
  <c r="C137" i="6"/>
  <c r="C146" i="6"/>
  <c r="C150" i="6"/>
  <c r="B10" i="6"/>
  <c r="B18" i="6"/>
  <c r="B28" i="6"/>
  <c r="B38" i="6"/>
  <c r="B58" i="6"/>
  <c r="B62" i="6"/>
  <c r="B71" i="6"/>
  <c r="B75" i="6"/>
  <c r="B9" i="6"/>
  <c r="B85" i="6"/>
  <c r="B93" i="6"/>
  <c r="B103" i="6"/>
  <c r="B113" i="6"/>
  <c r="B123" i="6"/>
  <c r="B133" i="6"/>
  <c r="B137" i="6"/>
  <c r="B146" i="6"/>
  <c r="B150" i="6"/>
  <c r="G143" i="6"/>
  <c r="G68" i="6"/>
  <c r="F33" i="9" l="1"/>
  <c r="G21" i="9"/>
  <c r="D33" i="9"/>
  <c r="G9" i="9"/>
  <c r="G33" i="9" s="1"/>
  <c r="C43" i="8"/>
  <c r="F43" i="8"/>
  <c r="G61" i="8"/>
  <c r="D43" i="8"/>
  <c r="G53" i="8"/>
  <c r="G43" i="8" s="1"/>
  <c r="D77" i="8"/>
  <c r="G37" i="8"/>
  <c r="B9" i="8"/>
  <c r="B77" i="8" s="1"/>
  <c r="F9" i="8"/>
  <c r="G10" i="8"/>
  <c r="C9" i="8"/>
  <c r="C77" i="8" s="1"/>
  <c r="G150" i="6"/>
  <c r="G146" i="6"/>
  <c r="G133" i="6"/>
  <c r="F84" i="6"/>
  <c r="E84" i="6"/>
  <c r="G85" i="6"/>
  <c r="G75" i="6"/>
  <c r="G62" i="6"/>
  <c r="G58" i="6"/>
  <c r="F9" i="6"/>
  <c r="F159" i="6" s="1"/>
  <c r="G48" i="6"/>
  <c r="G28" i="6"/>
  <c r="E9" i="6"/>
  <c r="D84" i="6"/>
  <c r="G84" i="6"/>
  <c r="D9" i="6"/>
  <c r="D159" i="6" s="1"/>
  <c r="G9" i="6"/>
  <c r="B84" i="6"/>
  <c r="B159" i="6" s="1"/>
  <c r="C84" i="6"/>
  <c r="F29" i="7"/>
  <c r="D29" i="7"/>
  <c r="E29" i="7"/>
  <c r="C29" i="7"/>
  <c r="G29" i="7"/>
  <c r="G9" i="8" l="1"/>
  <c r="F77" i="8"/>
  <c r="G77" i="8"/>
  <c r="E159" i="6"/>
  <c r="G159" i="6"/>
  <c r="C159" i="6"/>
</calcChain>
</file>

<file path=xl/sharedStrings.xml><?xml version="1.0" encoding="utf-8"?>
<sst xmlns="http://schemas.openxmlformats.org/spreadsheetml/2006/main" count="348" uniqueCount="172">
  <si>
    <t>(PESOS)</t>
  </si>
  <si>
    <t>Concepto (c)</t>
  </si>
  <si>
    <t>*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</si>
  <si>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</si>
  <si>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</si>
  <si>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</si>
  <si>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</si>
  <si>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</si>
  <si>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</si>
  <si>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</si>
  <si>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</si>
  <si>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</si>
  <si>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</si>
  <si>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</si>
  <si>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</si>
  <si>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</si>
  <si>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</si>
  <si>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</si>
  <si>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</si>
  <si>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</si>
  <si>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</si>
  <si>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</si>
  <si>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</si>
  <si>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</si>
  <si>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</si>
  <si>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</si>
  <si>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</si>
  <si>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</si>
  <si>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</si>
  <si>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</si>
  <si>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</si>
  <si>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</si>
  <si>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</si>
  <si>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</si>
  <si>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</si>
  <si>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</si>
  <si>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</si>
  <si>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</si>
  <si>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</si>
  <si>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</si>
  <si>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</si>
  <si>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</si>
  <si>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</si>
  <si>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</si>
  <si>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</si>
  <si>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</si>
  <si>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</si>
  <si>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</si>
  <si>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</si>
  <si>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</si>
  <si>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</si>
  <si>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</si>
  <si>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</si>
  <si>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</si>
  <si>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</si>
  <si>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</si>
  <si>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</si>
  <si>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</si>
  <si>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</si>
  <si>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</si>
  <si>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</si>
  <si>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</si>
  <si>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</si>
  <si>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</si>
  <si>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</si>
  <si>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</si>
  <si>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</si>
  <si>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</si>
  <si>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</si>
  <si>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</si>
  <si>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</si>
  <si>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</si>
  <si>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</si>
  <si>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</si>
  <si>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</si>
  <si>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</si>
  <si>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</si>
  <si>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</si>
  <si>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</si>
  <si>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</si>
  <si>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</si>
  <si>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</si>
  <si>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</si>
  <si>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</si>
  <si>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</si>
  <si>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</si>
  <si>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</si>
  <si>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</si>
  <si>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</si>
  <si>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</si>
  <si>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</si>
  <si>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</si>
  <si>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</si>
  <si>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</si>
  <si>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</si>
  <si>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</si>
  <si>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</si>
  <si>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</si>
  <si>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</si>
  <si>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</si>
  <si>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</si>
  <si>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</si>
  <si>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</si>
  <si>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</si>
  <si>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</si>
  <si>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</si>
  <si>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</si>
  <si>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</si>
  <si>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</si>
  <si>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</si>
  <si>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</si>
  <si>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</si>
  <si>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</si>
  <si>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</si>
  <si>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</si>
  <si>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</si>
  <si>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</si>
  <si>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</si>
  <si>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</si>
  <si>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</si>
  <si>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</si>
  <si>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</si>
  <si>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</si>
  <si>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</si>
  <si>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</si>
  <si>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</si>
  <si>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</si>
  <si>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</si>
  <si>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</si>
  <si>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</si>
  <si>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</si>
  <si>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</si>
  <si>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</si>
  <si>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</si>
  <si>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</si>
  <si>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</si>
  <si>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</si>
  <si>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</si>
  <si>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</si>
  <si>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</si>
  <si>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</si>
  <si>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</si>
  <si>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</si>
  <si>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</si>
  <si>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</si>
  <si>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</si>
  <si>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</si>
  <si>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</si>
  <si>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</si>
  <si>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</si>
  <si>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</si>
  <si>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</si>
  <si>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</si>
  <si>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</si>
  <si>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</si>
  <si>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</si>
  <si>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</si>
  <si>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SISTEMA DE AGUA POTABLE Y ALCANTARILLADO DE ROMITA</t>
  </si>
  <si>
    <t>Bajo protesta de decir verdad declaramos que los Estados Financieros y sus notas, son razonablemente correctos y son responsabilidad del emisor.</t>
  </si>
  <si>
    <t>______________________________________</t>
  </si>
  <si>
    <t>__________________________________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</si>
  <si>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</si>
  <si>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</si>
  <si>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</si>
  <si>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Arq. Juan Francisco Rangel Lajovich</t>
  </si>
  <si>
    <t xml:space="preserve">  C.P. María Guadalupe González Aguilera</t>
  </si>
  <si>
    <t>Del 01 de Enero al 30 de Junio de 2018</t>
  </si>
  <si>
    <t xml:space="preserve">                  Presidente del Consejo Directivo</t>
  </si>
  <si>
    <t>ADMINISTRACIÓN</t>
  </si>
  <si>
    <t>OPERACIÓN</t>
  </si>
  <si>
    <t>CONSEJO DIRECTIVO</t>
  </si>
  <si>
    <t>PLANTA TRATADORA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</si>
</sst>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vertical="top"/>
      <protection locked="0"/>
    </xf>
    <xf numFmtId="0" fontId="4" fillId="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0" xfId="0" applyFont="1"/>
    <xf numFmtId="4" fontId="4" fillId="0" borderId="12" xfId="0" applyNumberFormat="1" applyFont="1" applyFill="1" applyBorder="1" applyAlignment="1" applyProtection="1">
      <alignment vertical="center"/>
      <protection locked="0"/>
    </xf>
    <xf numFmtId="4" fontId="5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4" fillId="0" borderId="12" xfId="0" applyFont="1" applyFill="1" applyBorder="1" applyAlignment="1">
      <alignment horizontal="left" vertical="center" indent="3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 indent="6"/>
    </xf>
    <xf numFmtId="0" fontId="5" fillId="0" borderId="13" xfId="0" applyFont="1" applyFill="1" applyBorder="1" applyAlignment="1">
      <alignment vertical="center"/>
    </xf>
    <xf numFmtId="0" fontId="0" fillId="0" borderId="0" xfId="0" applyAlignment="1"/>
    <xf numFmtId="0" fontId="4" fillId="0" borderId="14" xfId="0" applyFont="1" applyFill="1" applyBorder="1" applyAlignment="1">
      <alignment horizontal="left" vertical="center" indent="3"/>
    </xf>
    <xf numFmtId="0" fontId="5" fillId="0" borderId="12" xfId="0" applyFont="1" applyFill="1" applyBorder="1" applyAlignment="1">
      <alignment horizontal="left" vertical="center" indent="9"/>
    </xf>
    <xf numFmtId="0" fontId="5" fillId="0" borderId="12" xfId="0" applyFont="1" applyFill="1" applyBorder="1" applyAlignment="1">
      <alignment horizontal="left" vertical="center" wrapText="1" indent="9"/>
    </xf>
    <xf numFmtId="0" fontId="5" fillId="0" borderId="12" xfId="0" applyFont="1" applyFill="1" applyBorder="1" applyAlignment="1">
      <alignment horizontal="left" wrapText="1" indent="9"/>
    </xf>
    <xf numFmtId="0" fontId="4" fillId="3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 indent="6"/>
      <protection locked="0"/>
    </xf>
    <xf numFmtId="0" fontId="5" fillId="0" borderId="12" xfId="0" applyFont="1" applyFill="1" applyBorder="1" applyAlignment="1">
      <alignment horizontal="left" vertical="center" wrapText="1" indent="6"/>
    </xf>
    <xf numFmtId="0" fontId="5" fillId="0" borderId="8" xfId="0" applyFont="1" applyFill="1" applyBorder="1"/>
    <xf numFmtId="0" fontId="4" fillId="3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indent="3"/>
    </xf>
    <xf numFmtId="0" fontId="5" fillId="0" borderId="8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" fontId="4" fillId="2" borderId="12" xfId="0" applyNumberFormat="1" applyFont="1" applyFill="1" applyBorder="1" applyAlignment="1" applyProtection="1">
      <alignment vertical="center"/>
      <protection locked="0"/>
    </xf>
    <xf numFmtId="4" fontId="5" fillId="2" borderId="12" xfId="0" applyNumberFormat="1" applyFont="1" applyFill="1" applyBorder="1" applyAlignment="1" applyProtection="1">
      <alignment vertical="center"/>
      <protection locked="0"/>
    </xf>
    <xf numFmtId="4" fontId="5" fillId="2" borderId="1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indent="3"/>
    </xf>
    <xf numFmtId="0" fontId="5" fillId="2" borderId="5" xfId="0" applyFont="1" applyFill="1" applyBorder="1" applyAlignment="1">
      <alignment horizontal="left" vertical="center" indent="6"/>
    </xf>
    <xf numFmtId="0" fontId="5" fillId="2" borderId="5" xfId="0" applyFont="1" applyFill="1" applyBorder="1" applyAlignment="1">
      <alignment horizontal="left" vertical="center" indent="9"/>
    </xf>
    <xf numFmtId="0" fontId="5" fillId="2" borderId="5" xfId="0" applyFont="1" applyFill="1" applyBorder="1" applyAlignment="1">
      <alignment horizontal="left" vertical="center" indent="3"/>
    </xf>
    <xf numFmtId="0" fontId="4" fillId="2" borderId="5" xfId="0" applyFont="1" applyFill="1" applyBorder="1" applyAlignment="1">
      <alignment horizontal="left" vertical="center" indent="3"/>
    </xf>
    <xf numFmtId="0" fontId="5" fillId="2" borderId="5" xfId="0" applyFont="1" applyFill="1" applyBorder="1" applyAlignment="1">
      <alignment horizontal="left" indent="9"/>
    </xf>
    <xf numFmtId="0" fontId="5" fillId="2" borderId="5" xfId="0" applyFont="1" applyFill="1" applyBorder="1" applyAlignment="1">
      <alignment horizontal="left" indent="3"/>
    </xf>
    <xf numFmtId="0" fontId="4" fillId="3" borderId="1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 applyProtection="1">
      <alignment vertical="center"/>
      <protection locked="0"/>
    </xf>
    <xf numFmtId="4" fontId="5" fillId="2" borderId="6" xfId="0" applyNumberFormat="1" applyFont="1" applyFill="1" applyBorder="1" applyAlignment="1" applyProtection="1">
      <alignment vertical="center"/>
      <protection locked="0"/>
    </xf>
    <xf numFmtId="4" fontId="5" fillId="2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horizontal="left" indent="3"/>
    </xf>
    <xf numFmtId="4" fontId="4" fillId="2" borderId="14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Protection="1">
      <protection locked="0"/>
    </xf>
    <xf numFmtId="4" fontId="4" fillId="0" borderId="1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Protection="1">
      <protection locked="0"/>
    </xf>
    <xf numFmtId="4" fontId="4" fillId="0" borderId="4" xfId="0" applyNumberFormat="1" applyFont="1" applyFill="1" applyBorder="1" applyAlignment="1" applyProtection="1">
      <alignment vertical="center"/>
      <protection locked="0"/>
    </xf>
    <xf numFmtId="4" fontId="5" fillId="0" borderId="6" xfId="0" applyNumberFormat="1" applyFont="1" applyFill="1" applyBorder="1" applyAlignment="1" applyProtection="1">
      <alignment vertical="center"/>
      <protection locked="0"/>
    </xf>
    <xf numFmtId="4" fontId="4" fillId="0" borderId="6" xfId="0" applyNumberFormat="1" applyFont="1" applyFill="1" applyBorder="1" applyAlignment="1" applyProtection="1">
      <alignment vertical="center"/>
      <protection locked="0"/>
    </xf>
    <xf numFmtId="4" fontId="5" fillId="0" borderId="6" xfId="0" applyNumberFormat="1" applyFont="1" applyFill="1" applyBorder="1" applyAlignment="1" applyProtection="1">
      <alignment vertical="center" wrapText="1"/>
      <protection locked="0"/>
    </xf>
    <xf numFmtId="4" fontId="5" fillId="0" borderId="6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5" fillId="0" borderId="6" xfId="0" applyNumberFormat="1" applyFont="1" applyFill="1" applyBorder="1" applyAlignment="1" applyProtection="1">
      <alignment horizontal="right" vertical="center"/>
      <protection locked="0"/>
    </xf>
    <xf numFmtId="4" fontId="5" fillId="0" borderId="6" xfId="0" applyNumberFormat="1" applyFont="1" applyFill="1" applyBorder="1" applyAlignment="1">
      <alignment horizontal="right" vertical="center"/>
    </xf>
    <xf numFmtId="4" fontId="5" fillId="2" borderId="12" xfId="0" applyNumberFormat="1" applyFont="1" applyFill="1" applyBorder="1" applyProtection="1">
      <protection locked="0"/>
    </xf>
    <xf numFmtId="165" fontId="5" fillId="2" borderId="12" xfId="0" applyNumberFormat="1" applyFont="1" applyFill="1" applyBorder="1" applyProtection="1">
      <protection locked="0"/>
    </xf>
    <xf numFmtId="0" fontId="5" fillId="2" borderId="7" xfId="0" applyFont="1" applyFill="1" applyBorder="1" applyAlignment="1">
      <alignment vertical="center"/>
    </xf>
    <xf numFmtId="4" fontId="5" fillId="2" borderId="13" xfId="0" applyNumberFormat="1" applyFont="1" applyFill="1" applyBorder="1"/>
    <xf numFmtId="4" fontId="5" fillId="2" borderId="8" xfId="0" applyNumberFormat="1" applyFont="1" applyFill="1" applyBorder="1"/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114300</xdr:rowOff>
    </xdr:from>
    <xdr:to>
      <xdr:col>0</xdr:col>
      <xdr:colOff>1933575</xdr:colOff>
      <xdr:row>5</xdr:row>
      <xdr:rowOff>85725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0"/>
          <a:ext cx="16954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85725</xdr:rowOff>
    </xdr:from>
    <xdr:to>
      <xdr:col>0</xdr:col>
      <xdr:colOff>1857375</xdr:colOff>
      <xdr:row>5</xdr:row>
      <xdr:rowOff>57150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6225"/>
          <a:ext cx="16954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104775</xdr:rowOff>
    </xdr:from>
    <xdr:to>
      <xdr:col>0</xdr:col>
      <xdr:colOff>2276475</xdr:colOff>
      <xdr:row>5</xdr:row>
      <xdr:rowOff>76200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95275"/>
          <a:ext cx="16954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57150</xdr:rowOff>
    </xdr:from>
    <xdr:to>
      <xdr:col>0</xdr:col>
      <xdr:colOff>1838325</xdr:colOff>
      <xdr:row>5</xdr:row>
      <xdr:rowOff>28575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47650"/>
          <a:ext cx="16954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a/Download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  <row r="7">
          <cell r="C7" t="str">
            <v>ORGANISMO, Gobierno del Estado de Aguascalientes (a)</v>
          </cell>
        </row>
        <row r="11">
          <cell r="C11" t="str">
            <v>Gobierno del Estado de Aguascalientes</v>
          </cell>
        </row>
        <row r="12">
          <cell r="C12">
            <v>2017</v>
          </cell>
        </row>
        <row r="14">
          <cell r="C14" t="str">
            <v>Al 31 de diciembre de 2016 y al 30 de marzo de 2017 (b)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  <row r="20">
          <cell r="D20" t="str">
            <v>2017 (d)</v>
          </cell>
          <cell r="E20" t="str">
            <v>31 de diciembre de 2016 (e)</v>
          </cell>
          <cell r="F20" t="str">
            <v>Saldo al 31 de diciembre de 2016 (d)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abSelected="1" workbookViewId="0">
      <selection activeCell="I62" sqref="I62"/>
    </sheetView>
  </sheetViews>
  <sheetFormatPr baseColWidth="10" defaultRowHeight="15" x14ac:dyDescent="0.25"/>
  <cols>
    <col min="1" max="1" width="73.42578125" customWidth="1"/>
    <col min="2" max="2" width="13.7109375" bestFit="1" customWidth="1"/>
    <col min="3" max="3" width="14.140625" customWidth="1"/>
    <col min="4" max="6" width="13.5703125" bestFit="1" customWidth="1"/>
    <col min="7" max="7" width="11.5703125" bestFit="1" customWidth="1"/>
  </cols>
  <sheetData>
    <row r="1" spans="1:7" ht="21" x14ac:dyDescent="0.25">
      <c r="A1" s="85"/>
      <c r="B1" s="81"/>
      <c r="C1" s="81"/>
      <c r="D1" s="81"/>
      <c r="E1" s="81"/>
      <c r="F1" s="81"/>
      <c r="G1" s="81"/>
    </row>
    <row r="2" spans="1:7" x14ac:dyDescent="0.25">
      <c r="A2" s="86" t="s">
        <v>157</v>
      </c>
      <c r="B2" s="86"/>
      <c r="C2" s="86"/>
      <c r="D2" s="86"/>
      <c r="E2" s="86"/>
      <c r="F2" s="86"/>
      <c r="G2" s="86"/>
    </row>
    <row r="3" spans="1:7" x14ac:dyDescent="0.25">
      <c r="A3" s="87" t="s">
        <v>7</v>
      </c>
      <c r="B3" s="87"/>
      <c r="C3" s="87"/>
      <c r="D3" s="87"/>
      <c r="E3" s="87"/>
      <c r="F3" s="87"/>
      <c r="G3" s="87"/>
    </row>
    <row r="4" spans="1:7" x14ac:dyDescent="0.25">
      <c r="A4" s="87" t="s">
        <v>8</v>
      </c>
      <c r="B4" s="87"/>
      <c r="C4" s="87"/>
      <c r="D4" s="87"/>
      <c r="E4" s="87"/>
      <c r="F4" s="87"/>
      <c r="G4" s="87"/>
    </row>
    <row r="5" spans="1:7" x14ac:dyDescent="0.25">
      <c r="A5" s="88" t="s">
        <v>166</v>
      </c>
      <c r="B5" s="88"/>
      <c r="C5" s="88"/>
      <c r="D5" s="88"/>
      <c r="E5" s="88"/>
      <c r="F5" s="88"/>
      <c r="G5" s="88"/>
    </row>
    <row r="6" spans="1:7" x14ac:dyDescent="0.25">
      <c r="A6" s="79" t="s">
        <v>0</v>
      </c>
      <c r="B6" s="79"/>
      <c r="C6" s="79"/>
      <c r="D6" s="79"/>
      <c r="E6" s="79"/>
      <c r="F6" s="79"/>
      <c r="G6" s="79"/>
    </row>
    <row r="7" spans="1:7" x14ac:dyDescent="0.25">
      <c r="A7" s="82" t="s">
        <v>1</v>
      </c>
      <c r="B7" s="82" t="s">
        <v>9</v>
      </c>
      <c r="C7" s="82"/>
      <c r="D7" s="82"/>
      <c r="E7" s="82"/>
      <c r="F7" s="82"/>
      <c r="G7" s="84" t="s">
        <v>10</v>
      </c>
    </row>
    <row r="8" spans="1:7" ht="22.5" x14ac:dyDescent="0.25">
      <c r="A8" s="83"/>
      <c r="B8" s="43" t="s">
        <v>11</v>
      </c>
      <c r="C8" s="43" t="s">
        <v>12</v>
      </c>
      <c r="D8" s="43" t="s">
        <v>13</v>
      </c>
      <c r="E8" s="43" t="s">
        <v>3</v>
      </c>
      <c r="F8" s="43" t="s">
        <v>14</v>
      </c>
      <c r="G8" s="83"/>
    </row>
    <row r="9" spans="1:7" x14ac:dyDescent="0.25">
      <c r="A9" s="36" t="s">
        <v>15</v>
      </c>
      <c r="B9" s="49">
        <f>SUM(B10,B18,B28,B38,B48,B58,B62,B71,B75)</f>
        <v>17524244</v>
      </c>
      <c r="C9" s="49">
        <f>SUM(C10,C18,C28,C38,C48,C58,C62,C71,C75)</f>
        <v>0</v>
      </c>
      <c r="D9" s="49">
        <f t="shared" ref="D9:G9" si="0">SUM(D10,D18,D28,D38,D48,D58,D62,D71,D75)</f>
        <v>17524244</v>
      </c>
      <c r="E9" s="49">
        <f t="shared" si="0"/>
        <v>6739990.3300000001</v>
      </c>
      <c r="F9" s="49">
        <f t="shared" si="0"/>
        <v>6576154.1600000001</v>
      </c>
      <c r="G9" s="44">
        <f t="shared" si="0"/>
        <v>10784253.67</v>
      </c>
    </row>
    <row r="10" spans="1:7" x14ac:dyDescent="0.25">
      <c r="A10" s="37" t="s">
        <v>16</v>
      </c>
      <c r="B10" s="34">
        <f>SUM(B11:B17)</f>
        <v>8861852.0999999996</v>
      </c>
      <c r="C10" s="34">
        <f t="shared" ref="C10:F10" si="1">SUM(C11:C17)</f>
        <v>0</v>
      </c>
      <c r="D10" s="34">
        <f t="shared" si="1"/>
        <v>8861852.0999999996</v>
      </c>
      <c r="E10" s="34">
        <f t="shared" si="1"/>
        <v>3952595.44</v>
      </c>
      <c r="F10" s="34">
        <f t="shared" si="1"/>
        <v>3952595.44</v>
      </c>
      <c r="G10" s="45">
        <f>SUM(G11:G17)</f>
        <v>4909256.66</v>
      </c>
    </row>
    <row r="11" spans="1:7" x14ac:dyDescent="0.25">
      <c r="A11" s="38" t="s">
        <v>17</v>
      </c>
      <c r="B11" s="61">
        <v>4014100.05</v>
      </c>
      <c r="C11" s="34">
        <v>0</v>
      </c>
      <c r="D11" s="62">
        <f>B11+C11</f>
        <v>4014100.05</v>
      </c>
      <c r="E11" s="62">
        <v>1901515.25</v>
      </c>
      <c r="F11" s="62">
        <v>1901515.25</v>
      </c>
      <c r="G11" s="45">
        <f>D11-E11</f>
        <v>2112584.7999999998</v>
      </c>
    </row>
    <row r="12" spans="1:7" x14ac:dyDescent="0.25">
      <c r="A12" s="38" t="s">
        <v>18</v>
      </c>
      <c r="B12" s="61">
        <v>779019.77</v>
      </c>
      <c r="C12" s="34">
        <v>0</v>
      </c>
      <c r="D12" s="62">
        <f t="shared" ref="D12:D17" si="2">B12+C12</f>
        <v>779019.77</v>
      </c>
      <c r="E12" s="62">
        <v>345221.87</v>
      </c>
      <c r="F12" s="62">
        <v>345221.87</v>
      </c>
      <c r="G12" s="45">
        <f>D12-E12</f>
        <v>433797.9</v>
      </c>
    </row>
    <row r="13" spans="1:7" x14ac:dyDescent="0.25">
      <c r="A13" s="38" t="s">
        <v>19</v>
      </c>
      <c r="B13" s="61">
        <v>1020350.26</v>
      </c>
      <c r="C13" s="34">
        <v>0</v>
      </c>
      <c r="D13" s="62">
        <f t="shared" si="2"/>
        <v>1020350.26</v>
      </c>
      <c r="E13" s="62">
        <v>249751.13</v>
      </c>
      <c r="F13" s="62">
        <v>249751.13</v>
      </c>
      <c r="G13" s="45">
        <f t="shared" ref="G13:G17" si="3">D13-E13</f>
        <v>770599.13</v>
      </c>
    </row>
    <row r="14" spans="1:7" x14ac:dyDescent="0.25">
      <c r="A14" s="38" t="s">
        <v>20</v>
      </c>
      <c r="B14" s="61">
        <v>1107496</v>
      </c>
      <c r="C14" s="34">
        <v>0</v>
      </c>
      <c r="D14" s="62">
        <f t="shared" si="2"/>
        <v>1107496</v>
      </c>
      <c r="E14" s="62">
        <v>368457.97</v>
      </c>
      <c r="F14" s="62">
        <v>368457.97</v>
      </c>
      <c r="G14" s="45">
        <f t="shared" si="3"/>
        <v>739038.03</v>
      </c>
    </row>
    <row r="15" spans="1:7" x14ac:dyDescent="0.25">
      <c r="A15" s="38" t="s">
        <v>21</v>
      </c>
      <c r="B15" s="61">
        <v>1138066</v>
      </c>
      <c r="C15" s="34">
        <v>0</v>
      </c>
      <c r="D15" s="62">
        <f t="shared" si="2"/>
        <v>1138066</v>
      </c>
      <c r="E15" s="62">
        <v>708164.68</v>
      </c>
      <c r="F15" s="62">
        <v>708164.68</v>
      </c>
      <c r="G15" s="45">
        <f t="shared" si="3"/>
        <v>429901.31999999995</v>
      </c>
    </row>
    <row r="16" spans="1:7" x14ac:dyDescent="0.25">
      <c r="A16" s="38" t="s">
        <v>22</v>
      </c>
      <c r="B16" s="61">
        <v>0</v>
      </c>
      <c r="C16" s="34">
        <v>0</v>
      </c>
      <c r="D16" s="62">
        <f t="shared" si="2"/>
        <v>0</v>
      </c>
      <c r="E16" s="62">
        <v>0</v>
      </c>
      <c r="F16" s="62">
        <v>0</v>
      </c>
      <c r="G16" s="45">
        <f t="shared" si="3"/>
        <v>0</v>
      </c>
    </row>
    <row r="17" spans="1:7" x14ac:dyDescent="0.25">
      <c r="A17" s="38" t="s">
        <v>23</v>
      </c>
      <c r="B17" s="61">
        <v>802820.02</v>
      </c>
      <c r="C17" s="34">
        <v>0</v>
      </c>
      <c r="D17" s="62">
        <f t="shared" si="2"/>
        <v>802820.02</v>
      </c>
      <c r="E17" s="62">
        <v>379484.54</v>
      </c>
      <c r="F17" s="62">
        <v>379484.54</v>
      </c>
      <c r="G17" s="45">
        <f t="shared" si="3"/>
        <v>423335.48000000004</v>
      </c>
    </row>
    <row r="18" spans="1:7" x14ac:dyDescent="0.25">
      <c r="A18" s="37" t="s">
        <v>24</v>
      </c>
      <c r="B18" s="34">
        <f>SUM(B19:B27)</f>
        <v>2308134.42</v>
      </c>
      <c r="C18" s="34">
        <f t="shared" ref="C18:F18" si="4">SUM(C19:C27)</f>
        <v>0</v>
      </c>
      <c r="D18" s="34">
        <f t="shared" si="4"/>
        <v>2308134.42</v>
      </c>
      <c r="E18" s="34">
        <f t="shared" si="4"/>
        <v>929314.92000000016</v>
      </c>
      <c r="F18" s="34">
        <f t="shared" si="4"/>
        <v>910998.2300000001</v>
      </c>
      <c r="G18" s="45">
        <f>SUM(G19:G27)</f>
        <v>1378819.4999999998</v>
      </c>
    </row>
    <row r="19" spans="1:7" x14ac:dyDescent="0.25">
      <c r="A19" s="38" t="s">
        <v>25</v>
      </c>
      <c r="B19" s="61">
        <v>154258.87</v>
      </c>
      <c r="C19" s="34">
        <v>0</v>
      </c>
      <c r="D19" s="62">
        <f t="shared" ref="D19:D27" si="5">B19+C19</f>
        <v>154258.87</v>
      </c>
      <c r="E19" s="62">
        <v>44439.1</v>
      </c>
      <c r="F19" s="62">
        <v>38754.300000000003</v>
      </c>
      <c r="G19" s="45">
        <f>D19-E19</f>
        <v>109819.76999999999</v>
      </c>
    </row>
    <row r="20" spans="1:7" x14ac:dyDescent="0.25">
      <c r="A20" s="38" t="s">
        <v>26</v>
      </c>
      <c r="B20" s="61">
        <v>31200</v>
      </c>
      <c r="C20" s="34">
        <v>0</v>
      </c>
      <c r="D20" s="62">
        <f t="shared" si="5"/>
        <v>31200</v>
      </c>
      <c r="E20" s="62">
        <v>9303.1</v>
      </c>
      <c r="F20" s="62">
        <v>9303.1</v>
      </c>
      <c r="G20" s="45">
        <f t="shared" ref="G20:G27" si="6">D20-E20</f>
        <v>21896.9</v>
      </c>
    </row>
    <row r="21" spans="1:7" x14ac:dyDescent="0.25">
      <c r="A21" s="38" t="s">
        <v>27</v>
      </c>
      <c r="B21" s="61">
        <v>625352</v>
      </c>
      <c r="C21" s="34">
        <v>0</v>
      </c>
      <c r="D21" s="62">
        <f t="shared" si="5"/>
        <v>625352</v>
      </c>
      <c r="E21" s="62">
        <v>285789.24</v>
      </c>
      <c r="F21" s="62">
        <v>285789.24</v>
      </c>
      <c r="G21" s="45">
        <f t="shared" si="6"/>
        <v>339562.76</v>
      </c>
    </row>
    <row r="22" spans="1:7" x14ac:dyDescent="0.25">
      <c r="A22" s="38" t="s">
        <v>28</v>
      </c>
      <c r="B22" s="61">
        <v>606320</v>
      </c>
      <c r="C22" s="34">
        <v>0</v>
      </c>
      <c r="D22" s="62">
        <f t="shared" si="5"/>
        <v>606320</v>
      </c>
      <c r="E22" s="62">
        <v>244520.7</v>
      </c>
      <c r="F22" s="62">
        <v>243513.8</v>
      </c>
      <c r="G22" s="45">
        <f t="shared" si="6"/>
        <v>361799.3</v>
      </c>
    </row>
    <row r="23" spans="1:7" x14ac:dyDescent="0.25">
      <c r="A23" s="38" t="s">
        <v>29</v>
      </c>
      <c r="B23" s="61">
        <v>2080</v>
      </c>
      <c r="C23" s="34">
        <v>0</v>
      </c>
      <c r="D23" s="62">
        <f t="shared" si="5"/>
        <v>2080</v>
      </c>
      <c r="E23" s="62">
        <v>0</v>
      </c>
      <c r="F23" s="62">
        <v>0</v>
      </c>
      <c r="G23" s="45">
        <f t="shared" si="6"/>
        <v>2080</v>
      </c>
    </row>
    <row r="24" spans="1:7" x14ac:dyDescent="0.25">
      <c r="A24" s="38" t="s">
        <v>30</v>
      </c>
      <c r="B24" s="61">
        <v>441931.55</v>
      </c>
      <c r="C24" s="34">
        <v>0</v>
      </c>
      <c r="D24" s="62">
        <f t="shared" si="5"/>
        <v>441931.55</v>
      </c>
      <c r="E24" s="62">
        <v>216768.94</v>
      </c>
      <c r="F24" s="62">
        <v>216110.32</v>
      </c>
      <c r="G24" s="45">
        <f t="shared" si="6"/>
        <v>225162.61</v>
      </c>
    </row>
    <row r="25" spans="1:7" x14ac:dyDescent="0.25">
      <c r="A25" s="38" t="s">
        <v>31</v>
      </c>
      <c r="B25" s="61">
        <v>94640</v>
      </c>
      <c r="C25" s="34">
        <v>0</v>
      </c>
      <c r="D25" s="62">
        <f t="shared" si="5"/>
        <v>94640</v>
      </c>
      <c r="E25" s="62">
        <v>14554.27</v>
      </c>
      <c r="F25" s="62">
        <v>13743.93</v>
      </c>
      <c r="G25" s="45">
        <f t="shared" si="6"/>
        <v>80085.73</v>
      </c>
    </row>
    <row r="26" spans="1:7" x14ac:dyDescent="0.25">
      <c r="A26" s="38" t="s">
        <v>32</v>
      </c>
      <c r="B26" s="61">
        <v>0</v>
      </c>
      <c r="C26" s="34">
        <v>0</v>
      </c>
      <c r="D26" s="62">
        <f t="shared" si="5"/>
        <v>0</v>
      </c>
      <c r="E26" s="62">
        <v>0</v>
      </c>
      <c r="F26" s="62">
        <v>0</v>
      </c>
      <c r="G26" s="45">
        <f t="shared" si="6"/>
        <v>0</v>
      </c>
    </row>
    <row r="27" spans="1:7" x14ac:dyDescent="0.25">
      <c r="A27" s="38" t="s">
        <v>33</v>
      </c>
      <c r="B27" s="61">
        <v>352352</v>
      </c>
      <c r="C27" s="34">
        <v>0</v>
      </c>
      <c r="D27" s="62">
        <f t="shared" si="5"/>
        <v>352352</v>
      </c>
      <c r="E27" s="62">
        <v>113939.57</v>
      </c>
      <c r="F27" s="62">
        <v>103783.54</v>
      </c>
      <c r="G27" s="45">
        <f t="shared" si="6"/>
        <v>238412.43</v>
      </c>
    </row>
    <row r="28" spans="1:7" x14ac:dyDescent="0.25">
      <c r="A28" s="37" t="s">
        <v>34</v>
      </c>
      <c r="B28" s="34">
        <f>SUM(B29:B37)</f>
        <v>5721320.7999999998</v>
      </c>
      <c r="C28" s="34">
        <f t="shared" ref="C28:G28" si="7">SUM(C29:C37)</f>
        <v>-5000</v>
      </c>
      <c r="D28" s="34">
        <f t="shared" si="7"/>
        <v>5716320.7999999998</v>
      </c>
      <c r="E28" s="34">
        <f t="shared" si="7"/>
        <v>1782221.1400000001</v>
      </c>
      <c r="F28" s="34">
        <f t="shared" si="7"/>
        <v>1636701.6600000001</v>
      </c>
      <c r="G28" s="45">
        <f t="shared" si="7"/>
        <v>3934099.66</v>
      </c>
    </row>
    <row r="29" spans="1:7" x14ac:dyDescent="0.25">
      <c r="A29" s="38" t="s">
        <v>35</v>
      </c>
      <c r="B29" s="61">
        <v>2471341.6</v>
      </c>
      <c r="C29" s="61">
        <v>0</v>
      </c>
      <c r="D29" s="62">
        <f t="shared" ref="D29:D37" si="8">B29+C29</f>
        <v>2471341.6</v>
      </c>
      <c r="E29" s="62">
        <v>1085331.99</v>
      </c>
      <c r="F29" s="62">
        <v>955858.56</v>
      </c>
      <c r="G29" s="45">
        <f>D29-E29</f>
        <v>1386009.61</v>
      </c>
    </row>
    <row r="30" spans="1:7" x14ac:dyDescent="0.25">
      <c r="A30" s="38" t="s">
        <v>36</v>
      </c>
      <c r="B30" s="61">
        <v>47632</v>
      </c>
      <c r="C30" s="61">
        <v>0</v>
      </c>
      <c r="D30" s="62">
        <f t="shared" si="8"/>
        <v>47632</v>
      </c>
      <c r="E30" s="62">
        <v>11500</v>
      </c>
      <c r="F30" s="62">
        <v>11500</v>
      </c>
      <c r="G30" s="45">
        <f t="shared" ref="G30:G37" si="9">D30-E30</f>
        <v>36132</v>
      </c>
    </row>
    <row r="31" spans="1:7" x14ac:dyDescent="0.25">
      <c r="A31" s="38" t="s">
        <v>37</v>
      </c>
      <c r="B31" s="61">
        <v>695188</v>
      </c>
      <c r="C31" s="61">
        <v>0</v>
      </c>
      <c r="D31" s="62">
        <f t="shared" si="8"/>
        <v>695188</v>
      </c>
      <c r="E31" s="62">
        <v>231055.02</v>
      </c>
      <c r="F31" s="62">
        <v>201521.02</v>
      </c>
      <c r="G31" s="45">
        <f t="shared" si="9"/>
        <v>464132.98</v>
      </c>
    </row>
    <row r="32" spans="1:7" x14ac:dyDescent="0.25">
      <c r="A32" s="38" t="s">
        <v>38</v>
      </c>
      <c r="B32" s="61">
        <v>30648.799999999999</v>
      </c>
      <c r="C32" s="61">
        <v>0</v>
      </c>
      <c r="D32" s="62">
        <f t="shared" si="8"/>
        <v>30648.799999999999</v>
      </c>
      <c r="E32" s="62">
        <v>19601.509999999998</v>
      </c>
      <c r="F32" s="62">
        <v>19601.509999999998</v>
      </c>
      <c r="G32" s="45">
        <f t="shared" si="9"/>
        <v>11047.29</v>
      </c>
    </row>
    <row r="33" spans="1:7" x14ac:dyDescent="0.25">
      <c r="A33" s="38" t="s">
        <v>39</v>
      </c>
      <c r="B33" s="61">
        <v>781237.6</v>
      </c>
      <c r="C33" s="61">
        <v>-5000</v>
      </c>
      <c r="D33" s="62">
        <f t="shared" si="8"/>
        <v>776237.6</v>
      </c>
      <c r="E33" s="62">
        <v>133583.54</v>
      </c>
      <c r="F33" s="62">
        <v>147071.49</v>
      </c>
      <c r="G33" s="45">
        <f t="shared" si="9"/>
        <v>642654.05999999994</v>
      </c>
    </row>
    <row r="34" spans="1:7" x14ac:dyDescent="0.25">
      <c r="A34" s="38" t="s">
        <v>40</v>
      </c>
      <c r="B34" s="61">
        <v>102658.4</v>
      </c>
      <c r="C34" s="61">
        <v>0</v>
      </c>
      <c r="D34" s="62">
        <f t="shared" si="8"/>
        <v>102658.4</v>
      </c>
      <c r="E34" s="62">
        <v>55905</v>
      </c>
      <c r="F34" s="62">
        <v>55905</v>
      </c>
      <c r="G34" s="45">
        <f t="shared" si="9"/>
        <v>46753.399999999994</v>
      </c>
    </row>
    <row r="35" spans="1:7" x14ac:dyDescent="0.25">
      <c r="A35" s="38" t="s">
        <v>41</v>
      </c>
      <c r="B35" s="61">
        <v>8694.4</v>
      </c>
      <c r="C35" s="61">
        <v>0</v>
      </c>
      <c r="D35" s="62">
        <f t="shared" si="8"/>
        <v>8694.4</v>
      </c>
      <c r="E35" s="62">
        <v>582.76</v>
      </c>
      <c r="F35" s="62">
        <v>582.76</v>
      </c>
      <c r="G35" s="45">
        <f t="shared" si="9"/>
        <v>8111.6399999999994</v>
      </c>
    </row>
    <row r="36" spans="1:7" x14ac:dyDescent="0.25">
      <c r="A36" s="38" t="s">
        <v>42</v>
      </c>
      <c r="B36" s="61">
        <v>124800</v>
      </c>
      <c r="C36" s="61">
        <v>0</v>
      </c>
      <c r="D36" s="62">
        <f t="shared" si="8"/>
        <v>124800</v>
      </c>
      <c r="E36" s="62">
        <v>57931.040000000001</v>
      </c>
      <c r="F36" s="62">
        <v>57931.040000000001</v>
      </c>
      <c r="G36" s="45">
        <f t="shared" si="9"/>
        <v>66868.959999999992</v>
      </c>
    </row>
    <row r="37" spans="1:7" x14ac:dyDescent="0.25">
      <c r="A37" s="38" t="s">
        <v>43</v>
      </c>
      <c r="B37" s="61">
        <v>1459120</v>
      </c>
      <c r="C37" s="61">
        <v>0</v>
      </c>
      <c r="D37" s="62">
        <f t="shared" si="8"/>
        <v>1459120</v>
      </c>
      <c r="E37" s="62">
        <v>186730.28</v>
      </c>
      <c r="F37" s="62">
        <v>186730.28</v>
      </c>
      <c r="G37" s="45">
        <f t="shared" si="9"/>
        <v>1272389.72</v>
      </c>
    </row>
    <row r="38" spans="1:7" x14ac:dyDescent="0.25">
      <c r="A38" s="37" t="s">
        <v>44</v>
      </c>
      <c r="B38" s="34">
        <f>SUM(B39:B47)</f>
        <v>0</v>
      </c>
      <c r="C38" s="34">
        <f t="shared" ref="C38:G38" si="10">SUM(C39:C47)</f>
        <v>0</v>
      </c>
      <c r="D38" s="34">
        <f t="shared" si="10"/>
        <v>0</v>
      </c>
      <c r="E38" s="34">
        <f t="shared" si="10"/>
        <v>0</v>
      </c>
      <c r="F38" s="34">
        <f t="shared" si="10"/>
        <v>0</v>
      </c>
      <c r="G38" s="45">
        <f t="shared" si="10"/>
        <v>0</v>
      </c>
    </row>
    <row r="39" spans="1:7" x14ac:dyDescent="0.25">
      <c r="A39" s="38" t="s">
        <v>45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45">
        <f>D39-E39</f>
        <v>0</v>
      </c>
    </row>
    <row r="40" spans="1:7" x14ac:dyDescent="0.25">
      <c r="A40" s="38" t="s">
        <v>46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45">
        <f t="shared" ref="G40:G47" si="11">D40-E40</f>
        <v>0</v>
      </c>
    </row>
    <row r="41" spans="1:7" x14ac:dyDescent="0.25">
      <c r="A41" s="38" t="s">
        <v>47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45">
        <f t="shared" si="11"/>
        <v>0</v>
      </c>
    </row>
    <row r="42" spans="1:7" x14ac:dyDescent="0.25">
      <c r="A42" s="38" t="s">
        <v>48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45">
        <f t="shared" si="11"/>
        <v>0</v>
      </c>
    </row>
    <row r="43" spans="1:7" x14ac:dyDescent="0.25">
      <c r="A43" s="38" t="s">
        <v>49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45">
        <f t="shared" si="11"/>
        <v>0</v>
      </c>
    </row>
    <row r="44" spans="1:7" x14ac:dyDescent="0.25">
      <c r="A44" s="38" t="s">
        <v>50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45">
        <f t="shared" si="11"/>
        <v>0</v>
      </c>
    </row>
    <row r="45" spans="1:7" x14ac:dyDescent="0.25">
      <c r="A45" s="38" t="s">
        <v>51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45">
        <f t="shared" si="11"/>
        <v>0</v>
      </c>
    </row>
    <row r="46" spans="1:7" x14ac:dyDescent="0.25">
      <c r="A46" s="38" t="s">
        <v>52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45">
        <f t="shared" si="11"/>
        <v>0</v>
      </c>
    </row>
    <row r="47" spans="1:7" x14ac:dyDescent="0.25">
      <c r="A47" s="38" t="s">
        <v>53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45">
        <f t="shared" si="11"/>
        <v>0</v>
      </c>
    </row>
    <row r="48" spans="1:7" x14ac:dyDescent="0.25">
      <c r="A48" s="37" t="s">
        <v>54</v>
      </c>
      <c r="B48" s="34">
        <f>SUM(B49:B57)</f>
        <v>268856.68</v>
      </c>
      <c r="C48" s="34">
        <f t="shared" ref="C48:G48" si="12">SUM(C49:C57)</f>
        <v>5000</v>
      </c>
      <c r="D48" s="34">
        <f t="shared" si="12"/>
        <v>273856.68</v>
      </c>
      <c r="E48" s="34">
        <f t="shared" si="12"/>
        <v>75858.83</v>
      </c>
      <c r="F48" s="34">
        <f t="shared" si="12"/>
        <v>75858.83</v>
      </c>
      <c r="G48" s="45">
        <f t="shared" si="12"/>
        <v>197997.84999999998</v>
      </c>
    </row>
    <row r="49" spans="1:7" x14ac:dyDescent="0.25">
      <c r="A49" s="38" t="s">
        <v>55</v>
      </c>
      <c r="B49" s="61">
        <v>101520.68</v>
      </c>
      <c r="C49" s="61">
        <v>-6000</v>
      </c>
      <c r="D49" s="62">
        <f t="shared" ref="D49:D57" si="13">B49+C49</f>
        <v>95520.68</v>
      </c>
      <c r="E49" s="62">
        <v>7757.76</v>
      </c>
      <c r="F49" s="62">
        <v>7757.76</v>
      </c>
      <c r="G49" s="45">
        <f>D49-E49</f>
        <v>87762.92</v>
      </c>
    </row>
    <row r="50" spans="1:7" x14ac:dyDescent="0.25">
      <c r="A50" s="38" t="s">
        <v>56</v>
      </c>
      <c r="B50" s="61">
        <v>4160</v>
      </c>
      <c r="C50" s="61">
        <v>5000</v>
      </c>
      <c r="D50" s="62">
        <f t="shared" si="13"/>
        <v>9160</v>
      </c>
      <c r="E50" s="62">
        <v>4826.38</v>
      </c>
      <c r="F50" s="62">
        <v>4826.38</v>
      </c>
      <c r="G50" s="45">
        <f t="shared" ref="G50:G57" si="14">D50-E50</f>
        <v>4333.62</v>
      </c>
    </row>
    <row r="51" spans="1:7" x14ac:dyDescent="0.25">
      <c r="A51" s="38" t="s">
        <v>57</v>
      </c>
      <c r="B51" s="61">
        <v>0</v>
      </c>
      <c r="C51" s="61">
        <v>0</v>
      </c>
      <c r="D51" s="62">
        <f t="shared" si="13"/>
        <v>0</v>
      </c>
      <c r="E51" s="62">
        <v>0</v>
      </c>
      <c r="F51" s="62">
        <v>0</v>
      </c>
      <c r="G51" s="45">
        <f t="shared" si="14"/>
        <v>0</v>
      </c>
    </row>
    <row r="52" spans="1:7" x14ac:dyDescent="0.25">
      <c r="A52" s="38" t="s">
        <v>58</v>
      </c>
      <c r="B52" s="61">
        <v>0</v>
      </c>
      <c r="C52" s="61">
        <v>0</v>
      </c>
      <c r="D52" s="62">
        <f t="shared" si="13"/>
        <v>0</v>
      </c>
      <c r="E52" s="62">
        <v>0</v>
      </c>
      <c r="F52" s="62">
        <v>0</v>
      </c>
      <c r="G52" s="45">
        <f t="shared" si="14"/>
        <v>0</v>
      </c>
    </row>
    <row r="53" spans="1:7" x14ac:dyDescent="0.25">
      <c r="A53" s="38" t="s">
        <v>59</v>
      </c>
      <c r="B53" s="61">
        <v>0</v>
      </c>
      <c r="C53" s="61">
        <v>0</v>
      </c>
      <c r="D53" s="62">
        <f t="shared" si="13"/>
        <v>0</v>
      </c>
      <c r="E53" s="62">
        <v>0</v>
      </c>
      <c r="F53" s="62">
        <v>0</v>
      </c>
      <c r="G53" s="45">
        <f t="shared" si="14"/>
        <v>0</v>
      </c>
    </row>
    <row r="54" spans="1:7" x14ac:dyDescent="0.25">
      <c r="A54" s="38" t="s">
        <v>60</v>
      </c>
      <c r="B54" s="61">
        <v>152464</v>
      </c>
      <c r="C54" s="61">
        <v>6000</v>
      </c>
      <c r="D54" s="62">
        <f t="shared" si="13"/>
        <v>158464</v>
      </c>
      <c r="E54" s="62">
        <v>63274.69</v>
      </c>
      <c r="F54" s="62">
        <v>63274.69</v>
      </c>
      <c r="G54" s="45">
        <f t="shared" si="14"/>
        <v>95189.31</v>
      </c>
    </row>
    <row r="55" spans="1:7" x14ac:dyDescent="0.25">
      <c r="A55" s="38" t="s">
        <v>61</v>
      </c>
      <c r="B55" s="61">
        <v>0</v>
      </c>
      <c r="C55" s="61">
        <v>0</v>
      </c>
      <c r="D55" s="62">
        <f t="shared" si="13"/>
        <v>0</v>
      </c>
      <c r="E55" s="62">
        <v>0</v>
      </c>
      <c r="F55" s="62">
        <v>0</v>
      </c>
      <c r="G55" s="45">
        <f t="shared" si="14"/>
        <v>0</v>
      </c>
    </row>
    <row r="56" spans="1:7" x14ac:dyDescent="0.25">
      <c r="A56" s="38" t="s">
        <v>62</v>
      </c>
      <c r="B56" s="61">
        <v>0</v>
      </c>
      <c r="C56" s="61">
        <v>0</v>
      </c>
      <c r="D56" s="62">
        <f t="shared" si="13"/>
        <v>0</v>
      </c>
      <c r="E56" s="62">
        <v>0</v>
      </c>
      <c r="F56" s="62">
        <v>0</v>
      </c>
      <c r="G56" s="45">
        <f t="shared" si="14"/>
        <v>0</v>
      </c>
    </row>
    <row r="57" spans="1:7" x14ac:dyDescent="0.25">
      <c r="A57" s="38" t="s">
        <v>63</v>
      </c>
      <c r="B57" s="61">
        <v>10712</v>
      </c>
      <c r="C57" s="61">
        <v>0</v>
      </c>
      <c r="D57" s="62">
        <f t="shared" si="13"/>
        <v>10712</v>
      </c>
      <c r="E57" s="62">
        <v>0</v>
      </c>
      <c r="F57" s="62">
        <v>0</v>
      </c>
      <c r="G57" s="45">
        <f t="shared" si="14"/>
        <v>10712</v>
      </c>
    </row>
    <row r="58" spans="1:7" x14ac:dyDescent="0.25">
      <c r="A58" s="37" t="s">
        <v>64</v>
      </c>
      <c r="B58" s="34">
        <f>SUM(B59:B61)</f>
        <v>364080</v>
      </c>
      <c r="C58" s="34">
        <f t="shared" ref="C58:G58" si="15">SUM(C59:C61)</f>
        <v>0</v>
      </c>
      <c r="D58" s="34">
        <f t="shared" si="15"/>
        <v>364080</v>
      </c>
      <c r="E58" s="34">
        <f t="shared" si="15"/>
        <v>0</v>
      </c>
      <c r="F58" s="34">
        <f t="shared" si="15"/>
        <v>0</v>
      </c>
      <c r="G58" s="45">
        <f t="shared" si="15"/>
        <v>364080</v>
      </c>
    </row>
    <row r="59" spans="1:7" x14ac:dyDescent="0.25">
      <c r="A59" s="38" t="s">
        <v>65</v>
      </c>
      <c r="B59" s="61">
        <v>364080</v>
      </c>
      <c r="C59" s="34">
        <v>0</v>
      </c>
      <c r="D59" s="62">
        <f t="shared" ref="D59:D61" si="16">B59+C59</f>
        <v>364080</v>
      </c>
      <c r="E59" s="34">
        <v>0</v>
      </c>
      <c r="F59" s="34">
        <v>0</v>
      </c>
      <c r="G59" s="45">
        <f>D59-E59</f>
        <v>364080</v>
      </c>
    </row>
    <row r="60" spans="1:7" x14ac:dyDescent="0.25">
      <c r="A60" s="38" t="s">
        <v>66</v>
      </c>
      <c r="B60" s="61">
        <v>0</v>
      </c>
      <c r="C60" s="34">
        <v>0</v>
      </c>
      <c r="D60" s="62">
        <f t="shared" si="16"/>
        <v>0</v>
      </c>
      <c r="E60" s="34">
        <v>0</v>
      </c>
      <c r="F60" s="34">
        <v>0</v>
      </c>
      <c r="G60" s="45">
        <f t="shared" ref="G60:G61" si="17">D60-E60</f>
        <v>0</v>
      </c>
    </row>
    <row r="61" spans="1:7" x14ac:dyDescent="0.25">
      <c r="A61" s="38" t="s">
        <v>67</v>
      </c>
      <c r="B61" s="61">
        <v>0</v>
      </c>
      <c r="C61" s="34">
        <v>0</v>
      </c>
      <c r="D61" s="62">
        <f t="shared" si="16"/>
        <v>0</v>
      </c>
      <c r="E61" s="34">
        <v>0</v>
      </c>
      <c r="F61" s="34">
        <v>0</v>
      </c>
      <c r="G61" s="45">
        <f t="shared" si="17"/>
        <v>0</v>
      </c>
    </row>
    <row r="62" spans="1:7" x14ac:dyDescent="0.25">
      <c r="A62" s="37" t="s">
        <v>68</v>
      </c>
      <c r="B62" s="34">
        <f>SUM(B63:B67,B69:B70)</f>
        <v>0</v>
      </c>
      <c r="C62" s="34">
        <f t="shared" ref="C62:G62" si="18">SUM(C63:C67,C69:C70)</f>
        <v>0</v>
      </c>
      <c r="D62" s="34">
        <f t="shared" si="18"/>
        <v>0</v>
      </c>
      <c r="E62" s="34">
        <f t="shared" si="18"/>
        <v>0</v>
      </c>
      <c r="F62" s="34">
        <f t="shared" si="18"/>
        <v>0</v>
      </c>
      <c r="G62" s="45">
        <f t="shared" si="18"/>
        <v>0</v>
      </c>
    </row>
    <row r="63" spans="1:7" x14ac:dyDescent="0.25">
      <c r="A63" s="38" t="s">
        <v>69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45">
        <f>D63-E63</f>
        <v>0</v>
      </c>
    </row>
    <row r="64" spans="1:7" x14ac:dyDescent="0.25">
      <c r="A64" s="38" t="s">
        <v>70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45">
        <f t="shared" ref="G64:G70" si="19">D64-E64</f>
        <v>0</v>
      </c>
    </row>
    <row r="65" spans="1:7" x14ac:dyDescent="0.25">
      <c r="A65" s="38" t="s">
        <v>71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45">
        <f t="shared" si="19"/>
        <v>0</v>
      </c>
    </row>
    <row r="66" spans="1:7" x14ac:dyDescent="0.25">
      <c r="A66" s="38" t="s">
        <v>72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45">
        <f t="shared" si="19"/>
        <v>0</v>
      </c>
    </row>
    <row r="67" spans="1:7" x14ac:dyDescent="0.25">
      <c r="A67" s="38" t="s">
        <v>73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45">
        <f t="shared" si="19"/>
        <v>0</v>
      </c>
    </row>
    <row r="68" spans="1:7" x14ac:dyDescent="0.25">
      <c r="A68" s="38" t="s">
        <v>74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45">
        <f t="shared" si="19"/>
        <v>0</v>
      </c>
    </row>
    <row r="69" spans="1:7" x14ac:dyDescent="0.25">
      <c r="A69" s="38" t="s">
        <v>75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45">
        <f t="shared" si="19"/>
        <v>0</v>
      </c>
    </row>
    <row r="70" spans="1:7" x14ac:dyDescent="0.25">
      <c r="A70" s="38" t="s">
        <v>76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45">
        <f t="shared" si="19"/>
        <v>0</v>
      </c>
    </row>
    <row r="71" spans="1:7" x14ac:dyDescent="0.25">
      <c r="A71" s="37" t="s">
        <v>77</v>
      </c>
      <c r="B71" s="34">
        <f>SUM(B72:B74)</f>
        <v>0</v>
      </c>
      <c r="C71" s="34">
        <f t="shared" ref="C71:G71" si="20">SUM(C72:C74)</f>
        <v>0</v>
      </c>
      <c r="D71" s="34">
        <f t="shared" si="20"/>
        <v>0</v>
      </c>
      <c r="E71" s="34">
        <f t="shared" si="20"/>
        <v>0</v>
      </c>
      <c r="F71" s="34">
        <f t="shared" si="20"/>
        <v>0</v>
      </c>
      <c r="G71" s="45">
        <f t="shared" si="20"/>
        <v>0</v>
      </c>
    </row>
    <row r="72" spans="1:7" x14ac:dyDescent="0.25">
      <c r="A72" s="38" t="s">
        <v>78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45">
        <f>D72-E72</f>
        <v>0</v>
      </c>
    </row>
    <row r="73" spans="1:7" x14ac:dyDescent="0.25">
      <c r="A73" s="38" t="s">
        <v>79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45">
        <f t="shared" ref="G73:G74" si="21">D73-E73</f>
        <v>0</v>
      </c>
    </row>
    <row r="74" spans="1:7" x14ac:dyDescent="0.25">
      <c r="A74" s="38" t="s">
        <v>80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45">
        <f t="shared" si="21"/>
        <v>0</v>
      </c>
    </row>
    <row r="75" spans="1:7" x14ac:dyDescent="0.25">
      <c r="A75" s="37" t="s">
        <v>81</v>
      </c>
      <c r="B75" s="34">
        <f>SUM(B76:B82)</f>
        <v>0</v>
      </c>
      <c r="C75" s="34">
        <f t="shared" ref="C75:G75" si="22">SUM(C76:C82)</f>
        <v>0</v>
      </c>
      <c r="D75" s="34">
        <f t="shared" si="22"/>
        <v>0</v>
      </c>
      <c r="E75" s="34">
        <f t="shared" si="22"/>
        <v>0</v>
      </c>
      <c r="F75" s="34">
        <f t="shared" si="22"/>
        <v>0</v>
      </c>
      <c r="G75" s="45">
        <f t="shared" si="22"/>
        <v>0</v>
      </c>
    </row>
    <row r="76" spans="1:7" x14ac:dyDescent="0.25">
      <c r="A76" s="38" t="s">
        <v>82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45">
        <f>D76-E76</f>
        <v>0</v>
      </c>
    </row>
    <row r="77" spans="1:7" x14ac:dyDescent="0.25">
      <c r="A77" s="38" t="s">
        <v>83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45">
        <f t="shared" ref="G77:G82" si="23">D77-E77</f>
        <v>0</v>
      </c>
    </row>
    <row r="78" spans="1:7" x14ac:dyDescent="0.25">
      <c r="A78" s="38" t="s">
        <v>84</v>
      </c>
      <c r="B78" s="34">
        <v>0</v>
      </c>
      <c r="C78" s="34">
        <v>0</v>
      </c>
      <c r="D78" s="34">
        <v>0</v>
      </c>
      <c r="E78" s="34">
        <v>0</v>
      </c>
      <c r="F78" s="34">
        <v>0</v>
      </c>
      <c r="G78" s="45">
        <f t="shared" si="23"/>
        <v>0</v>
      </c>
    </row>
    <row r="79" spans="1:7" x14ac:dyDescent="0.25">
      <c r="A79" s="38" t="s">
        <v>85</v>
      </c>
      <c r="B79" s="34">
        <v>0</v>
      </c>
      <c r="C79" s="34">
        <v>0</v>
      </c>
      <c r="D79" s="34">
        <v>0</v>
      </c>
      <c r="E79" s="34">
        <v>0</v>
      </c>
      <c r="F79" s="34">
        <v>0</v>
      </c>
      <c r="G79" s="45">
        <f t="shared" si="23"/>
        <v>0</v>
      </c>
    </row>
    <row r="80" spans="1:7" x14ac:dyDescent="0.25">
      <c r="A80" s="38" t="s">
        <v>86</v>
      </c>
      <c r="B80" s="34">
        <v>0</v>
      </c>
      <c r="C80" s="34">
        <v>0</v>
      </c>
      <c r="D80" s="34">
        <v>0</v>
      </c>
      <c r="E80" s="34">
        <v>0</v>
      </c>
      <c r="F80" s="34">
        <v>0</v>
      </c>
      <c r="G80" s="45">
        <f t="shared" si="23"/>
        <v>0</v>
      </c>
    </row>
    <row r="81" spans="1:7" x14ac:dyDescent="0.25">
      <c r="A81" s="38" t="s">
        <v>87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45">
        <f t="shared" si="23"/>
        <v>0</v>
      </c>
    </row>
    <row r="82" spans="1:7" x14ac:dyDescent="0.25">
      <c r="A82" s="38" t="s">
        <v>88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45">
        <f t="shared" si="23"/>
        <v>0</v>
      </c>
    </row>
    <row r="83" spans="1:7" x14ac:dyDescent="0.25">
      <c r="A83" s="39"/>
      <c r="B83" s="35"/>
      <c r="C83" s="35"/>
      <c r="D83" s="35"/>
      <c r="E83" s="35"/>
      <c r="F83" s="35"/>
      <c r="G83" s="46"/>
    </row>
    <row r="84" spans="1:7" x14ac:dyDescent="0.25">
      <c r="A84" s="40" t="s">
        <v>89</v>
      </c>
      <c r="B84" s="33">
        <f>SUM(B85,B93,B103,B113,B123,B133,B137,B146,B150)</f>
        <v>0</v>
      </c>
      <c r="C84" s="33">
        <f t="shared" ref="C84:G84" si="24">SUM(C85,C93,C103,C113,C123,C133,C137,C146,C150)</f>
        <v>0</v>
      </c>
      <c r="D84" s="33">
        <f t="shared" si="24"/>
        <v>0</v>
      </c>
      <c r="E84" s="33">
        <f t="shared" si="24"/>
        <v>0</v>
      </c>
      <c r="F84" s="33">
        <f t="shared" si="24"/>
        <v>0</v>
      </c>
      <c r="G84" s="47">
        <f t="shared" si="24"/>
        <v>0</v>
      </c>
    </row>
    <row r="85" spans="1:7" x14ac:dyDescent="0.25">
      <c r="A85" s="37" t="s">
        <v>16</v>
      </c>
      <c r="B85" s="34">
        <f>SUM(B86:B92)</f>
        <v>0</v>
      </c>
      <c r="C85" s="34">
        <f t="shared" ref="C85:G85" si="25">SUM(C86:C92)</f>
        <v>0</v>
      </c>
      <c r="D85" s="34">
        <f t="shared" si="25"/>
        <v>0</v>
      </c>
      <c r="E85" s="34">
        <f t="shared" si="25"/>
        <v>0</v>
      </c>
      <c r="F85" s="34">
        <f t="shared" si="25"/>
        <v>0</v>
      </c>
      <c r="G85" s="45">
        <f t="shared" si="25"/>
        <v>0</v>
      </c>
    </row>
    <row r="86" spans="1:7" x14ac:dyDescent="0.25">
      <c r="A86" s="38" t="s">
        <v>17</v>
      </c>
      <c r="B86" s="34">
        <v>0</v>
      </c>
      <c r="C86" s="34">
        <v>0</v>
      </c>
      <c r="D86" s="34">
        <v>0</v>
      </c>
      <c r="E86" s="34">
        <v>0</v>
      </c>
      <c r="F86" s="34">
        <v>0</v>
      </c>
      <c r="G86" s="45">
        <f>D86-E86</f>
        <v>0</v>
      </c>
    </row>
    <row r="87" spans="1:7" x14ac:dyDescent="0.25">
      <c r="A87" s="38" t="s">
        <v>18</v>
      </c>
      <c r="B87" s="34">
        <v>0</v>
      </c>
      <c r="C87" s="34">
        <v>0</v>
      </c>
      <c r="D87" s="34">
        <v>0</v>
      </c>
      <c r="E87" s="34">
        <v>0</v>
      </c>
      <c r="F87" s="34">
        <v>0</v>
      </c>
      <c r="G87" s="45">
        <f t="shared" ref="G87:G92" si="26">D87-E87</f>
        <v>0</v>
      </c>
    </row>
    <row r="88" spans="1:7" x14ac:dyDescent="0.25">
      <c r="A88" s="38" t="s">
        <v>19</v>
      </c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45">
        <f t="shared" si="26"/>
        <v>0</v>
      </c>
    </row>
    <row r="89" spans="1:7" x14ac:dyDescent="0.25">
      <c r="A89" s="38" t="s">
        <v>20</v>
      </c>
      <c r="B89" s="34">
        <v>0</v>
      </c>
      <c r="C89" s="34">
        <v>0</v>
      </c>
      <c r="D89" s="34">
        <v>0</v>
      </c>
      <c r="E89" s="34">
        <v>0</v>
      </c>
      <c r="F89" s="34">
        <v>0</v>
      </c>
      <c r="G89" s="45">
        <f t="shared" si="26"/>
        <v>0</v>
      </c>
    </row>
    <row r="90" spans="1:7" x14ac:dyDescent="0.25">
      <c r="A90" s="38" t="s">
        <v>21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45">
        <f t="shared" si="26"/>
        <v>0</v>
      </c>
    </row>
    <row r="91" spans="1:7" x14ac:dyDescent="0.25">
      <c r="A91" s="38" t="s">
        <v>22</v>
      </c>
      <c r="B91" s="34">
        <v>0</v>
      </c>
      <c r="C91" s="34">
        <v>0</v>
      </c>
      <c r="D91" s="34">
        <v>0</v>
      </c>
      <c r="E91" s="34">
        <v>0</v>
      </c>
      <c r="F91" s="34">
        <v>0</v>
      </c>
      <c r="G91" s="45">
        <f t="shared" si="26"/>
        <v>0</v>
      </c>
    </row>
    <row r="92" spans="1:7" x14ac:dyDescent="0.25">
      <c r="A92" s="38" t="s">
        <v>23</v>
      </c>
      <c r="B92" s="34">
        <v>0</v>
      </c>
      <c r="C92" s="34">
        <v>0</v>
      </c>
      <c r="D92" s="34">
        <v>0</v>
      </c>
      <c r="E92" s="34">
        <v>0</v>
      </c>
      <c r="F92" s="34">
        <v>0</v>
      </c>
      <c r="G92" s="45">
        <f t="shared" si="26"/>
        <v>0</v>
      </c>
    </row>
    <row r="93" spans="1:7" x14ac:dyDescent="0.25">
      <c r="A93" s="37" t="s">
        <v>24</v>
      </c>
      <c r="B93" s="34">
        <f>SUM(B94:B102)</f>
        <v>0</v>
      </c>
      <c r="C93" s="34">
        <f t="shared" ref="C93:G93" si="27">SUM(C94:C102)</f>
        <v>0</v>
      </c>
      <c r="D93" s="34">
        <f t="shared" si="27"/>
        <v>0</v>
      </c>
      <c r="E93" s="34">
        <f t="shared" si="27"/>
        <v>0</v>
      </c>
      <c r="F93" s="34">
        <f t="shared" si="27"/>
        <v>0</v>
      </c>
      <c r="G93" s="45">
        <f t="shared" si="27"/>
        <v>0</v>
      </c>
    </row>
    <row r="94" spans="1:7" x14ac:dyDescent="0.25">
      <c r="A94" s="38" t="s">
        <v>25</v>
      </c>
      <c r="B94" s="34">
        <v>0</v>
      </c>
      <c r="C94" s="34">
        <v>0</v>
      </c>
      <c r="D94" s="34">
        <v>0</v>
      </c>
      <c r="E94" s="34">
        <v>0</v>
      </c>
      <c r="F94" s="34">
        <v>0</v>
      </c>
      <c r="G94" s="45">
        <f>D94-E94</f>
        <v>0</v>
      </c>
    </row>
    <row r="95" spans="1:7" x14ac:dyDescent="0.25">
      <c r="A95" s="38" t="s">
        <v>26</v>
      </c>
      <c r="B95" s="34">
        <v>0</v>
      </c>
      <c r="C95" s="34">
        <v>0</v>
      </c>
      <c r="D95" s="34">
        <v>0</v>
      </c>
      <c r="E95" s="34">
        <v>0</v>
      </c>
      <c r="F95" s="34">
        <v>0</v>
      </c>
      <c r="G95" s="45">
        <f t="shared" ref="G95:G102" si="28">D95-E95</f>
        <v>0</v>
      </c>
    </row>
    <row r="96" spans="1:7" x14ac:dyDescent="0.25">
      <c r="A96" s="38" t="s">
        <v>27</v>
      </c>
      <c r="B96" s="34">
        <v>0</v>
      </c>
      <c r="C96" s="34">
        <v>0</v>
      </c>
      <c r="D96" s="34">
        <v>0</v>
      </c>
      <c r="E96" s="34">
        <v>0</v>
      </c>
      <c r="F96" s="34">
        <v>0</v>
      </c>
      <c r="G96" s="45">
        <f t="shared" si="28"/>
        <v>0</v>
      </c>
    </row>
    <row r="97" spans="1:7" x14ac:dyDescent="0.25">
      <c r="A97" s="38" t="s">
        <v>28</v>
      </c>
      <c r="B97" s="34">
        <v>0</v>
      </c>
      <c r="C97" s="34">
        <v>0</v>
      </c>
      <c r="D97" s="34">
        <v>0</v>
      </c>
      <c r="E97" s="34">
        <v>0</v>
      </c>
      <c r="F97" s="34">
        <v>0</v>
      </c>
      <c r="G97" s="45">
        <f t="shared" si="28"/>
        <v>0</v>
      </c>
    </row>
    <row r="98" spans="1:7" x14ac:dyDescent="0.25">
      <c r="A98" s="41" t="s">
        <v>29</v>
      </c>
      <c r="B98" s="34">
        <v>0</v>
      </c>
      <c r="C98" s="34">
        <v>0</v>
      </c>
      <c r="D98" s="34">
        <v>0</v>
      </c>
      <c r="E98" s="34">
        <v>0</v>
      </c>
      <c r="F98" s="34">
        <v>0</v>
      </c>
      <c r="G98" s="45">
        <f t="shared" si="28"/>
        <v>0</v>
      </c>
    </row>
    <row r="99" spans="1:7" x14ac:dyDescent="0.25">
      <c r="A99" s="38" t="s">
        <v>30</v>
      </c>
      <c r="B99" s="34">
        <v>0</v>
      </c>
      <c r="C99" s="34">
        <v>0</v>
      </c>
      <c r="D99" s="34">
        <v>0</v>
      </c>
      <c r="E99" s="34">
        <v>0</v>
      </c>
      <c r="F99" s="34">
        <v>0</v>
      </c>
      <c r="G99" s="45">
        <f t="shared" si="28"/>
        <v>0</v>
      </c>
    </row>
    <row r="100" spans="1:7" x14ac:dyDescent="0.25">
      <c r="A100" s="38" t="s">
        <v>31</v>
      </c>
      <c r="B100" s="34">
        <v>0</v>
      </c>
      <c r="C100" s="34">
        <v>0</v>
      </c>
      <c r="D100" s="34">
        <v>0</v>
      </c>
      <c r="E100" s="34">
        <v>0</v>
      </c>
      <c r="F100" s="34">
        <v>0</v>
      </c>
      <c r="G100" s="45">
        <f t="shared" si="28"/>
        <v>0</v>
      </c>
    </row>
    <row r="101" spans="1:7" x14ac:dyDescent="0.25">
      <c r="A101" s="38" t="s">
        <v>32</v>
      </c>
      <c r="B101" s="34">
        <v>0</v>
      </c>
      <c r="C101" s="34">
        <v>0</v>
      </c>
      <c r="D101" s="34">
        <v>0</v>
      </c>
      <c r="E101" s="34">
        <v>0</v>
      </c>
      <c r="F101" s="34">
        <v>0</v>
      </c>
      <c r="G101" s="45">
        <f t="shared" si="28"/>
        <v>0</v>
      </c>
    </row>
    <row r="102" spans="1:7" x14ac:dyDescent="0.25">
      <c r="A102" s="38" t="s">
        <v>33</v>
      </c>
      <c r="B102" s="34">
        <v>0</v>
      </c>
      <c r="C102" s="34">
        <v>0</v>
      </c>
      <c r="D102" s="34">
        <v>0</v>
      </c>
      <c r="E102" s="34">
        <v>0</v>
      </c>
      <c r="F102" s="34">
        <v>0</v>
      </c>
      <c r="G102" s="45">
        <f t="shared" si="28"/>
        <v>0</v>
      </c>
    </row>
    <row r="103" spans="1:7" x14ac:dyDescent="0.25">
      <c r="A103" s="37" t="s">
        <v>34</v>
      </c>
      <c r="B103" s="34">
        <f>SUM(B104:B112)</f>
        <v>0</v>
      </c>
      <c r="C103" s="34">
        <f>SUM(C104:C112)</f>
        <v>0</v>
      </c>
      <c r="D103" s="34">
        <f t="shared" ref="D103:G103" si="29">SUM(D104:D112)</f>
        <v>0</v>
      </c>
      <c r="E103" s="34">
        <f t="shared" si="29"/>
        <v>0</v>
      </c>
      <c r="F103" s="34">
        <f t="shared" si="29"/>
        <v>0</v>
      </c>
      <c r="G103" s="45">
        <f t="shared" si="29"/>
        <v>0</v>
      </c>
    </row>
    <row r="104" spans="1:7" x14ac:dyDescent="0.25">
      <c r="A104" s="38" t="s">
        <v>35</v>
      </c>
      <c r="B104" s="34">
        <v>0</v>
      </c>
      <c r="C104" s="34">
        <v>0</v>
      </c>
      <c r="D104" s="34">
        <v>0</v>
      </c>
      <c r="E104" s="34">
        <v>0</v>
      </c>
      <c r="F104" s="34">
        <v>0</v>
      </c>
      <c r="G104" s="45">
        <f>D104-E104</f>
        <v>0</v>
      </c>
    </row>
    <row r="105" spans="1:7" x14ac:dyDescent="0.25">
      <c r="A105" s="38" t="s">
        <v>36</v>
      </c>
      <c r="B105" s="34">
        <v>0</v>
      </c>
      <c r="C105" s="34">
        <v>0</v>
      </c>
      <c r="D105" s="34">
        <v>0</v>
      </c>
      <c r="E105" s="34">
        <v>0</v>
      </c>
      <c r="F105" s="34">
        <v>0</v>
      </c>
      <c r="G105" s="45">
        <f t="shared" ref="G105:G112" si="30">D105-E105</f>
        <v>0</v>
      </c>
    </row>
    <row r="106" spans="1:7" x14ac:dyDescent="0.25">
      <c r="A106" s="38" t="s">
        <v>37</v>
      </c>
      <c r="B106" s="34">
        <v>0</v>
      </c>
      <c r="C106" s="34">
        <v>0</v>
      </c>
      <c r="D106" s="34">
        <v>0</v>
      </c>
      <c r="E106" s="34">
        <v>0</v>
      </c>
      <c r="F106" s="34">
        <v>0</v>
      </c>
      <c r="G106" s="45">
        <f t="shared" si="30"/>
        <v>0</v>
      </c>
    </row>
    <row r="107" spans="1:7" x14ac:dyDescent="0.25">
      <c r="A107" s="38" t="s">
        <v>38</v>
      </c>
      <c r="B107" s="34">
        <v>0</v>
      </c>
      <c r="C107" s="34">
        <v>0</v>
      </c>
      <c r="D107" s="34">
        <v>0</v>
      </c>
      <c r="E107" s="34">
        <v>0</v>
      </c>
      <c r="F107" s="34">
        <v>0</v>
      </c>
      <c r="G107" s="45">
        <f t="shared" si="30"/>
        <v>0</v>
      </c>
    </row>
    <row r="108" spans="1:7" x14ac:dyDescent="0.25">
      <c r="A108" s="38" t="s">
        <v>39</v>
      </c>
      <c r="B108" s="34">
        <v>0</v>
      </c>
      <c r="C108" s="34">
        <v>0</v>
      </c>
      <c r="D108" s="34">
        <v>0</v>
      </c>
      <c r="E108" s="34">
        <v>0</v>
      </c>
      <c r="F108" s="34">
        <v>0</v>
      </c>
      <c r="G108" s="45">
        <f t="shared" si="30"/>
        <v>0</v>
      </c>
    </row>
    <row r="109" spans="1:7" x14ac:dyDescent="0.25">
      <c r="A109" s="38" t="s">
        <v>40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45">
        <f t="shared" si="30"/>
        <v>0</v>
      </c>
    </row>
    <row r="110" spans="1:7" x14ac:dyDescent="0.25">
      <c r="A110" s="38" t="s">
        <v>41</v>
      </c>
      <c r="B110" s="34">
        <v>0</v>
      </c>
      <c r="C110" s="34">
        <v>0</v>
      </c>
      <c r="D110" s="34">
        <v>0</v>
      </c>
      <c r="E110" s="34">
        <v>0</v>
      </c>
      <c r="F110" s="34">
        <v>0</v>
      </c>
      <c r="G110" s="45">
        <f t="shared" si="30"/>
        <v>0</v>
      </c>
    </row>
    <row r="111" spans="1:7" x14ac:dyDescent="0.25">
      <c r="A111" s="38" t="s">
        <v>42</v>
      </c>
      <c r="B111" s="34">
        <v>0</v>
      </c>
      <c r="C111" s="34">
        <v>0</v>
      </c>
      <c r="D111" s="34">
        <v>0</v>
      </c>
      <c r="E111" s="34">
        <v>0</v>
      </c>
      <c r="F111" s="34">
        <v>0</v>
      </c>
      <c r="G111" s="45">
        <f t="shared" si="30"/>
        <v>0</v>
      </c>
    </row>
    <row r="112" spans="1:7" x14ac:dyDescent="0.25">
      <c r="A112" s="38" t="s">
        <v>43</v>
      </c>
      <c r="B112" s="34">
        <v>0</v>
      </c>
      <c r="C112" s="34">
        <v>0</v>
      </c>
      <c r="D112" s="34">
        <v>0</v>
      </c>
      <c r="E112" s="34">
        <v>0</v>
      </c>
      <c r="F112" s="34">
        <v>0</v>
      </c>
      <c r="G112" s="45">
        <f t="shared" si="30"/>
        <v>0</v>
      </c>
    </row>
    <row r="113" spans="1:7" x14ac:dyDescent="0.25">
      <c r="A113" s="37" t="s">
        <v>44</v>
      </c>
      <c r="B113" s="34">
        <f>SUM(B114:B122)</f>
        <v>0</v>
      </c>
      <c r="C113" s="34">
        <f t="shared" ref="C113:G113" si="31">SUM(C114:C122)</f>
        <v>0</v>
      </c>
      <c r="D113" s="34">
        <f t="shared" si="31"/>
        <v>0</v>
      </c>
      <c r="E113" s="34">
        <f t="shared" si="31"/>
        <v>0</v>
      </c>
      <c r="F113" s="34">
        <f t="shared" si="31"/>
        <v>0</v>
      </c>
      <c r="G113" s="45">
        <f t="shared" si="31"/>
        <v>0</v>
      </c>
    </row>
    <row r="114" spans="1:7" x14ac:dyDescent="0.25">
      <c r="A114" s="38" t="s">
        <v>45</v>
      </c>
      <c r="B114" s="34">
        <v>0</v>
      </c>
      <c r="C114" s="34">
        <v>0</v>
      </c>
      <c r="D114" s="34">
        <v>0</v>
      </c>
      <c r="E114" s="34">
        <v>0</v>
      </c>
      <c r="F114" s="34">
        <v>0</v>
      </c>
      <c r="G114" s="45">
        <f>D114-E114</f>
        <v>0</v>
      </c>
    </row>
    <row r="115" spans="1:7" x14ac:dyDescent="0.25">
      <c r="A115" s="38" t="s">
        <v>46</v>
      </c>
      <c r="B115" s="34">
        <v>0</v>
      </c>
      <c r="C115" s="34">
        <v>0</v>
      </c>
      <c r="D115" s="34">
        <v>0</v>
      </c>
      <c r="E115" s="34">
        <v>0</v>
      </c>
      <c r="F115" s="34">
        <v>0</v>
      </c>
      <c r="G115" s="45">
        <f t="shared" ref="G115:G122" si="32">D115-E115</f>
        <v>0</v>
      </c>
    </row>
    <row r="116" spans="1:7" x14ac:dyDescent="0.25">
      <c r="A116" s="38" t="s">
        <v>47</v>
      </c>
      <c r="B116" s="34">
        <v>0</v>
      </c>
      <c r="C116" s="34">
        <v>0</v>
      </c>
      <c r="D116" s="34">
        <v>0</v>
      </c>
      <c r="E116" s="34">
        <v>0</v>
      </c>
      <c r="F116" s="34">
        <v>0</v>
      </c>
      <c r="G116" s="45">
        <f t="shared" si="32"/>
        <v>0</v>
      </c>
    </row>
    <row r="117" spans="1:7" x14ac:dyDescent="0.25">
      <c r="A117" s="38" t="s">
        <v>48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45">
        <f t="shared" si="32"/>
        <v>0</v>
      </c>
    </row>
    <row r="118" spans="1:7" x14ac:dyDescent="0.25">
      <c r="A118" s="38" t="s">
        <v>49</v>
      </c>
      <c r="B118" s="34">
        <v>0</v>
      </c>
      <c r="C118" s="34">
        <v>0</v>
      </c>
      <c r="D118" s="34">
        <v>0</v>
      </c>
      <c r="E118" s="34">
        <v>0</v>
      </c>
      <c r="F118" s="34">
        <v>0</v>
      </c>
      <c r="G118" s="45">
        <f t="shared" si="32"/>
        <v>0</v>
      </c>
    </row>
    <row r="119" spans="1:7" x14ac:dyDescent="0.25">
      <c r="A119" s="38" t="s">
        <v>50</v>
      </c>
      <c r="B119" s="34">
        <v>0</v>
      </c>
      <c r="C119" s="34">
        <v>0</v>
      </c>
      <c r="D119" s="34">
        <v>0</v>
      </c>
      <c r="E119" s="34">
        <v>0</v>
      </c>
      <c r="F119" s="34">
        <v>0</v>
      </c>
      <c r="G119" s="45">
        <f t="shared" si="32"/>
        <v>0</v>
      </c>
    </row>
    <row r="120" spans="1:7" x14ac:dyDescent="0.25">
      <c r="A120" s="38" t="s">
        <v>51</v>
      </c>
      <c r="B120" s="34">
        <v>0</v>
      </c>
      <c r="C120" s="34">
        <v>0</v>
      </c>
      <c r="D120" s="34">
        <v>0</v>
      </c>
      <c r="E120" s="34">
        <v>0</v>
      </c>
      <c r="F120" s="34">
        <v>0</v>
      </c>
      <c r="G120" s="45">
        <f t="shared" si="32"/>
        <v>0</v>
      </c>
    </row>
    <row r="121" spans="1:7" x14ac:dyDescent="0.25">
      <c r="A121" s="38" t="s">
        <v>52</v>
      </c>
      <c r="B121" s="34">
        <v>0</v>
      </c>
      <c r="C121" s="34">
        <v>0</v>
      </c>
      <c r="D121" s="34">
        <v>0</v>
      </c>
      <c r="E121" s="34">
        <v>0</v>
      </c>
      <c r="F121" s="34">
        <v>0</v>
      </c>
      <c r="G121" s="45">
        <f t="shared" si="32"/>
        <v>0</v>
      </c>
    </row>
    <row r="122" spans="1:7" x14ac:dyDescent="0.25">
      <c r="A122" s="38" t="s">
        <v>53</v>
      </c>
      <c r="B122" s="34">
        <v>0</v>
      </c>
      <c r="C122" s="34">
        <v>0</v>
      </c>
      <c r="D122" s="34">
        <v>0</v>
      </c>
      <c r="E122" s="34">
        <v>0</v>
      </c>
      <c r="F122" s="34">
        <v>0</v>
      </c>
      <c r="G122" s="45">
        <f t="shared" si="32"/>
        <v>0</v>
      </c>
    </row>
    <row r="123" spans="1:7" x14ac:dyDescent="0.25">
      <c r="A123" s="37" t="s">
        <v>54</v>
      </c>
      <c r="B123" s="34">
        <f>SUM(B124:B132)</f>
        <v>0</v>
      </c>
      <c r="C123" s="34">
        <f t="shared" ref="C123:G123" si="33">SUM(C124:C132)</f>
        <v>0</v>
      </c>
      <c r="D123" s="34">
        <f t="shared" si="33"/>
        <v>0</v>
      </c>
      <c r="E123" s="34">
        <f t="shared" si="33"/>
        <v>0</v>
      </c>
      <c r="F123" s="34">
        <f t="shared" si="33"/>
        <v>0</v>
      </c>
      <c r="G123" s="45">
        <f t="shared" si="33"/>
        <v>0</v>
      </c>
    </row>
    <row r="124" spans="1:7" x14ac:dyDescent="0.25">
      <c r="A124" s="38" t="s">
        <v>55</v>
      </c>
      <c r="B124" s="34">
        <v>0</v>
      </c>
      <c r="C124" s="34">
        <v>0</v>
      </c>
      <c r="D124" s="34">
        <v>0</v>
      </c>
      <c r="E124" s="34">
        <v>0</v>
      </c>
      <c r="F124" s="34">
        <v>0</v>
      </c>
      <c r="G124" s="45">
        <f>D124-E124</f>
        <v>0</v>
      </c>
    </row>
    <row r="125" spans="1:7" x14ac:dyDescent="0.25">
      <c r="A125" s="38" t="s">
        <v>56</v>
      </c>
      <c r="B125" s="34">
        <v>0</v>
      </c>
      <c r="C125" s="34">
        <v>0</v>
      </c>
      <c r="D125" s="34">
        <v>0</v>
      </c>
      <c r="E125" s="34">
        <v>0</v>
      </c>
      <c r="F125" s="34">
        <v>0</v>
      </c>
      <c r="G125" s="45">
        <f t="shared" ref="G125:G132" si="34">D125-E125</f>
        <v>0</v>
      </c>
    </row>
    <row r="126" spans="1:7" x14ac:dyDescent="0.25">
      <c r="A126" s="38" t="s">
        <v>57</v>
      </c>
      <c r="B126" s="34">
        <v>0</v>
      </c>
      <c r="C126" s="34">
        <v>0</v>
      </c>
      <c r="D126" s="34">
        <v>0</v>
      </c>
      <c r="E126" s="34">
        <v>0</v>
      </c>
      <c r="F126" s="34">
        <v>0</v>
      </c>
      <c r="G126" s="45">
        <f t="shared" si="34"/>
        <v>0</v>
      </c>
    </row>
    <row r="127" spans="1:7" x14ac:dyDescent="0.25">
      <c r="A127" s="38" t="s">
        <v>58</v>
      </c>
      <c r="B127" s="34">
        <v>0</v>
      </c>
      <c r="C127" s="34">
        <v>0</v>
      </c>
      <c r="D127" s="34">
        <v>0</v>
      </c>
      <c r="E127" s="34">
        <v>0</v>
      </c>
      <c r="F127" s="34">
        <v>0</v>
      </c>
      <c r="G127" s="45">
        <f t="shared" si="34"/>
        <v>0</v>
      </c>
    </row>
    <row r="128" spans="1:7" x14ac:dyDescent="0.25">
      <c r="A128" s="38" t="s">
        <v>59</v>
      </c>
      <c r="B128" s="34">
        <v>0</v>
      </c>
      <c r="C128" s="34">
        <v>0</v>
      </c>
      <c r="D128" s="34">
        <v>0</v>
      </c>
      <c r="E128" s="34">
        <v>0</v>
      </c>
      <c r="F128" s="34">
        <v>0</v>
      </c>
      <c r="G128" s="45">
        <f t="shared" si="34"/>
        <v>0</v>
      </c>
    </row>
    <row r="129" spans="1:7" x14ac:dyDescent="0.25">
      <c r="A129" s="38" t="s">
        <v>60</v>
      </c>
      <c r="B129" s="34">
        <v>0</v>
      </c>
      <c r="C129" s="34">
        <v>0</v>
      </c>
      <c r="D129" s="34">
        <v>0</v>
      </c>
      <c r="E129" s="34">
        <v>0</v>
      </c>
      <c r="F129" s="34">
        <v>0</v>
      </c>
      <c r="G129" s="45">
        <f t="shared" si="34"/>
        <v>0</v>
      </c>
    </row>
    <row r="130" spans="1:7" x14ac:dyDescent="0.25">
      <c r="A130" s="38" t="s">
        <v>61</v>
      </c>
      <c r="B130" s="34">
        <v>0</v>
      </c>
      <c r="C130" s="34">
        <v>0</v>
      </c>
      <c r="D130" s="34">
        <v>0</v>
      </c>
      <c r="E130" s="34">
        <v>0</v>
      </c>
      <c r="F130" s="34">
        <v>0</v>
      </c>
      <c r="G130" s="45">
        <f t="shared" si="34"/>
        <v>0</v>
      </c>
    </row>
    <row r="131" spans="1:7" x14ac:dyDescent="0.25">
      <c r="A131" s="38" t="s">
        <v>62</v>
      </c>
      <c r="B131" s="34">
        <v>0</v>
      </c>
      <c r="C131" s="34">
        <v>0</v>
      </c>
      <c r="D131" s="34">
        <v>0</v>
      </c>
      <c r="E131" s="34">
        <v>0</v>
      </c>
      <c r="F131" s="34">
        <v>0</v>
      </c>
      <c r="G131" s="45">
        <f t="shared" si="34"/>
        <v>0</v>
      </c>
    </row>
    <row r="132" spans="1:7" x14ac:dyDescent="0.25">
      <c r="A132" s="38" t="s">
        <v>63</v>
      </c>
      <c r="B132" s="34">
        <v>0</v>
      </c>
      <c r="C132" s="34">
        <v>0</v>
      </c>
      <c r="D132" s="34">
        <v>0</v>
      </c>
      <c r="E132" s="34">
        <v>0</v>
      </c>
      <c r="F132" s="34">
        <v>0</v>
      </c>
      <c r="G132" s="45">
        <f t="shared" si="34"/>
        <v>0</v>
      </c>
    </row>
    <row r="133" spans="1:7" x14ac:dyDescent="0.25">
      <c r="A133" s="37" t="s">
        <v>64</v>
      </c>
      <c r="B133" s="34">
        <f>SUM(B134:B136)</f>
        <v>0</v>
      </c>
      <c r="C133" s="34">
        <f t="shared" ref="C133:G133" si="35">SUM(C134:C136)</f>
        <v>0</v>
      </c>
      <c r="D133" s="34">
        <f t="shared" si="35"/>
        <v>0</v>
      </c>
      <c r="E133" s="34">
        <f t="shared" si="35"/>
        <v>0</v>
      </c>
      <c r="F133" s="34">
        <f t="shared" si="35"/>
        <v>0</v>
      </c>
      <c r="G133" s="45">
        <f t="shared" si="35"/>
        <v>0</v>
      </c>
    </row>
    <row r="134" spans="1:7" x14ac:dyDescent="0.25">
      <c r="A134" s="38" t="s">
        <v>65</v>
      </c>
      <c r="B134" s="34">
        <v>0</v>
      </c>
      <c r="C134" s="34">
        <v>0</v>
      </c>
      <c r="D134" s="34">
        <v>0</v>
      </c>
      <c r="E134" s="34">
        <v>0</v>
      </c>
      <c r="F134" s="34">
        <v>0</v>
      </c>
      <c r="G134" s="45">
        <f>D134-E134</f>
        <v>0</v>
      </c>
    </row>
    <row r="135" spans="1:7" x14ac:dyDescent="0.25">
      <c r="A135" s="38" t="s">
        <v>66</v>
      </c>
      <c r="B135" s="34">
        <v>0</v>
      </c>
      <c r="C135" s="34">
        <v>0</v>
      </c>
      <c r="D135" s="34">
        <v>0</v>
      </c>
      <c r="E135" s="34">
        <v>0</v>
      </c>
      <c r="F135" s="34">
        <v>0</v>
      </c>
      <c r="G135" s="45">
        <f t="shared" ref="G135:G136" si="36">D135-E135</f>
        <v>0</v>
      </c>
    </row>
    <row r="136" spans="1:7" x14ac:dyDescent="0.25">
      <c r="A136" s="38" t="s">
        <v>67</v>
      </c>
      <c r="B136" s="34">
        <v>0</v>
      </c>
      <c r="C136" s="34">
        <v>0</v>
      </c>
      <c r="D136" s="34">
        <v>0</v>
      </c>
      <c r="E136" s="34">
        <v>0</v>
      </c>
      <c r="F136" s="34">
        <v>0</v>
      </c>
      <c r="G136" s="45">
        <f t="shared" si="36"/>
        <v>0</v>
      </c>
    </row>
    <row r="137" spans="1:7" x14ac:dyDescent="0.25">
      <c r="A137" s="37" t="s">
        <v>68</v>
      </c>
      <c r="B137" s="34">
        <f>SUM(B138:B142,B144:B145)</f>
        <v>0</v>
      </c>
      <c r="C137" s="34">
        <f t="shared" ref="C137:G137" si="37">SUM(C138:C142,C144:C145)</f>
        <v>0</v>
      </c>
      <c r="D137" s="34">
        <f t="shared" si="37"/>
        <v>0</v>
      </c>
      <c r="E137" s="34">
        <f t="shared" si="37"/>
        <v>0</v>
      </c>
      <c r="F137" s="34">
        <f t="shared" si="37"/>
        <v>0</v>
      </c>
      <c r="G137" s="45">
        <f t="shared" si="37"/>
        <v>0</v>
      </c>
    </row>
    <row r="138" spans="1:7" x14ac:dyDescent="0.25">
      <c r="A138" s="38" t="s">
        <v>69</v>
      </c>
      <c r="B138" s="34">
        <v>0</v>
      </c>
      <c r="C138" s="34">
        <v>0</v>
      </c>
      <c r="D138" s="34">
        <v>0</v>
      </c>
      <c r="E138" s="34">
        <v>0</v>
      </c>
      <c r="F138" s="34">
        <v>0</v>
      </c>
      <c r="G138" s="45">
        <f>D138-E138</f>
        <v>0</v>
      </c>
    </row>
    <row r="139" spans="1:7" x14ac:dyDescent="0.25">
      <c r="A139" s="38" t="s">
        <v>70</v>
      </c>
      <c r="B139" s="34">
        <v>0</v>
      </c>
      <c r="C139" s="34">
        <v>0</v>
      </c>
      <c r="D139" s="34">
        <v>0</v>
      </c>
      <c r="E139" s="34">
        <v>0</v>
      </c>
      <c r="F139" s="34">
        <v>0</v>
      </c>
      <c r="G139" s="45">
        <f t="shared" ref="G139:G145" si="38">D139-E139</f>
        <v>0</v>
      </c>
    </row>
    <row r="140" spans="1:7" x14ac:dyDescent="0.25">
      <c r="A140" s="38" t="s">
        <v>71</v>
      </c>
      <c r="B140" s="34">
        <v>0</v>
      </c>
      <c r="C140" s="34">
        <v>0</v>
      </c>
      <c r="D140" s="34">
        <v>0</v>
      </c>
      <c r="E140" s="34">
        <v>0</v>
      </c>
      <c r="F140" s="34">
        <v>0</v>
      </c>
      <c r="G140" s="45">
        <f t="shared" si="38"/>
        <v>0</v>
      </c>
    </row>
    <row r="141" spans="1:7" x14ac:dyDescent="0.25">
      <c r="A141" s="38" t="s">
        <v>72</v>
      </c>
      <c r="B141" s="34">
        <v>0</v>
      </c>
      <c r="C141" s="34">
        <v>0</v>
      </c>
      <c r="D141" s="34">
        <v>0</v>
      </c>
      <c r="E141" s="34">
        <v>0</v>
      </c>
      <c r="F141" s="34">
        <v>0</v>
      </c>
      <c r="G141" s="45">
        <f t="shared" si="38"/>
        <v>0</v>
      </c>
    </row>
    <row r="142" spans="1:7" x14ac:dyDescent="0.25">
      <c r="A142" s="38" t="s">
        <v>73</v>
      </c>
      <c r="B142" s="34">
        <v>0</v>
      </c>
      <c r="C142" s="34">
        <v>0</v>
      </c>
      <c r="D142" s="34">
        <v>0</v>
      </c>
      <c r="E142" s="34">
        <v>0</v>
      </c>
      <c r="F142" s="34">
        <v>0</v>
      </c>
      <c r="G142" s="45">
        <f t="shared" si="38"/>
        <v>0</v>
      </c>
    </row>
    <row r="143" spans="1:7" x14ac:dyDescent="0.25">
      <c r="A143" s="38" t="s">
        <v>74</v>
      </c>
      <c r="B143" s="34">
        <v>0</v>
      </c>
      <c r="C143" s="34">
        <v>0</v>
      </c>
      <c r="D143" s="34">
        <v>0</v>
      </c>
      <c r="E143" s="34">
        <v>0</v>
      </c>
      <c r="F143" s="34">
        <v>0</v>
      </c>
      <c r="G143" s="45">
        <f t="shared" si="38"/>
        <v>0</v>
      </c>
    </row>
    <row r="144" spans="1:7" x14ac:dyDescent="0.25">
      <c r="A144" s="38" t="s">
        <v>75</v>
      </c>
      <c r="B144" s="34">
        <v>0</v>
      </c>
      <c r="C144" s="34">
        <v>0</v>
      </c>
      <c r="D144" s="34">
        <v>0</v>
      </c>
      <c r="E144" s="34">
        <v>0</v>
      </c>
      <c r="F144" s="34">
        <v>0</v>
      </c>
      <c r="G144" s="45">
        <f t="shared" si="38"/>
        <v>0</v>
      </c>
    </row>
    <row r="145" spans="1:7" x14ac:dyDescent="0.25">
      <c r="A145" s="38" t="s">
        <v>76</v>
      </c>
      <c r="B145" s="34">
        <v>0</v>
      </c>
      <c r="C145" s="34">
        <v>0</v>
      </c>
      <c r="D145" s="34">
        <v>0</v>
      </c>
      <c r="E145" s="34">
        <v>0</v>
      </c>
      <c r="F145" s="34">
        <v>0</v>
      </c>
      <c r="G145" s="45">
        <f t="shared" si="38"/>
        <v>0</v>
      </c>
    </row>
    <row r="146" spans="1:7" x14ac:dyDescent="0.25">
      <c r="A146" s="37" t="s">
        <v>77</v>
      </c>
      <c r="B146" s="34">
        <f>SUM(B147:B149)</f>
        <v>0</v>
      </c>
      <c r="C146" s="34">
        <f t="shared" ref="C146:G146" si="39">SUM(C147:C149)</f>
        <v>0</v>
      </c>
      <c r="D146" s="34">
        <f t="shared" si="39"/>
        <v>0</v>
      </c>
      <c r="E146" s="34">
        <f t="shared" si="39"/>
        <v>0</v>
      </c>
      <c r="F146" s="34">
        <f t="shared" si="39"/>
        <v>0</v>
      </c>
      <c r="G146" s="45">
        <f t="shared" si="39"/>
        <v>0</v>
      </c>
    </row>
    <row r="147" spans="1:7" x14ac:dyDescent="0.25">
      <c r="A147" s="38" t="s">
        <v>78</v>
      </c>
      <c r="B147" s="34">
        <v>0</v>
      </c>
      <c r="C147" s="34">
        <v>0</v>
      </c>
      <c r="D147" s="34">
        <v>0</v>
      </c>
      <c r="E147" s="34">
        <v>0</v>
      </c>
      <c r="F147" s="34">
        <v>0</v>
      </c>
      <c r="G147" s="45">
        <f>D147-E147</f>
        <v>0</v>
      </c>
    </row>
    <row r="148" spans="1:7" x14ac:dyDescent="0.25">
      <c r="A148" s="38" t="s">
        <v>79</v>
      </c>
      <c r="B148" s="34">
        <v>0</v>
      </c>
      <c r="C148" s="34">
        <v>0</v>
      </c>
      <c r="D148" s="34">
        <v>0</v>
      </c>
      <c r="E148" s="34">
        <v>0</v>
      </c>
      <c r="F148" s="34">
        <v>0</v>
      </c>
      <c r="G148" s="45">
        <f t="shared" ref="G148:G149" si="40">D148-E148</f>
        <v>0</v>
      </c>
    </row>
    <row r="149" spans="1:7" x14ac:dyDescent="0.25">
      <c r="A149" s="38" t="s">
        <v>80</v>
      </c>
      <c r="B149" s="34">
        <v>0</v>
      </c>
      <c r="C149" s="34">
        <v>0</v>
      </c>
      <c r="D149" s="34">
        <v>0</v>
      </c>
      <c r="E149" s="34">
        <v>0</v>
      </c>
      <c r="F149" s="34">
        <v>0</v>
      </c>
      <c r="G149" s="45">
        <f t="shared" si="40"/>
        <v>0</v>
      </c>
    </row>
    <row r="150" spans="1:7" x14ac:dyDescent="0.25">
      <c r="A150" s="37" t="s">
        <v>81</v>
      </c>
      <c r="B150" s="34">
        <f>SUM(B151:B157)</f>
        <v>0</v>
      </c>
      <c r="C150" s="34">
        <f t="shared" ref="C150:G150" si="41">SUM(C151:C157)</f>
        <v>0</v>
      </c>
      <c r="D150" s="34">
        <f t="shared" si="41"/>
        <v>0</v>
      </c>
      <c r="E150" s="34">
        <f t="shared" si="41"/>
        <v>0</v>
      </c>
      <c r="F150" s="34">
        <f t="shared" si="41"/>
        <v>0</v>
      </c>
      <c r="G150" s="45">
        <f t="shared" si="41"/>
        <v>0</v>
      </c>
    </row>
    <row r="151" spans="1:7" x14ac:dyDescent="0.25">
      <c r="A151" s="38" t="s">
        <v>82</v>
      </c>
      <c r="B151" s="34">
        <v>0</v>
      </c>
      <c r="C151" s="34">
        <v>0</v>
      </c>
      <c r="D151" s="34">
        <v>0</v>
      </c>
      <c r="E151" s="34">
        <v>0</v>
      </c>
      <c r="F151" s="34">
        <v>0</v>
      </c>
      <c r="G151" s="45">
        <f>D151-E151</f>
        <v>0</v>
      </c>
    </row>
    <row r="152" spans="1:7" x14ac:dyDescent="0.25">
      <c r="A152" s="38" t="s">
        <v>83</v>
      </c>
      <c r="B152" s="34">
        <v>0</v>
      </c>
      <c r="C152" s="34">
        <v>0</v>
      </c>
      <c r="D152" s="34">
        <v>0</v>
      </c>
      <c r="E152" s="34">
        <v>0</v>
      </c>
      <c r="F152" s="34">
        <v>0</v>
      </c>
      <c r="G152" s="45">
        <f t="shared" ref="G152:G157" si="42">D152-E152</f>
        <v>0</v>
      </c>
    </row>
    <row r="153" spans="1:7" x14ac:dyDescent="0.25">
      <c r="A153" s="38" t="s">
        <v>84</v>
      </c>
      <c r="B153" s="34">
        <v>0</v>
      </c>
      <c r="C153" s="34">
        <v>0</v>
      </c>
      <c r="D153" s="34">
        <v>0</v>
      </c>
      <c r="E153" s="34">
        <v>0</v>
      </c>
      <c r="F153" s="34">
        <v>0</v>
      </c>
      <c r="G153" s="45">
        <f t="shared" si="42"/>
        <v>0</v>
      </c>
    </row>
    <row r="154" spans="1:7" x14ac:dyDescent="0.25">
      <c r="A154" s="41" t="s">
        <v>85</v>
      </c>
      <c r="B154" s="34">
        <v>0</v>
      </c>
      <c r="C154" s="34">
        <v>0</v>
      </c>
      <c r="D154" s="34">
        <v>0</v>
      </c>
      <c r="E154" s="34">
        <v>0</v>
      </c>
      <c r="F154" s="34">
        <v>0</v>
      </c>
      <c r="G154" s="45">
        <f t="shared" si="42"/>
        <v>0</v>
      </c>
    </row>
    <row r="155" spans="1:7" x14ac:dyDescent="0.25">
      <c r="A155" s="38" t="s">
        <v>86</v>
      </c>
      <c r="B155" s="34">
        <v>0</v>
      </c>
      <c r="C155" s="34">
        <v>0</v>
      </c>
      <c r="D155" s="34">
        <v>0</v>
      </c>
      <c r="E155" s="34">
        <v>0</v>
      </c>
      <c r="F155" s="34">
        <v>0</v>
      </c>
      <c r="G155" s="45">
        <f t="shared" si="42"/>
        <v>0</v>
      </c>
    </row>
    <row r="156" spans="1:7" x14ac:dyDescent="0.25">
      <c r="A156" s="38" t="s">
        <v>87</v>
      </c>
      <c r="B156" s="34">
        <v>0</v>
      </c>
      <c r="C156" s="34">
        <v>0</v>
      </c>
      <c r="D156" s="34">
        <v>0</v>
      </c>
      <c r="E156" s="34">
        <v>0</v>
      </c>
      <c r="F156" s="34">
        <v>0</v>
      </c>
      <c r="G156" s="45">
        <f t="shared" si="42"/>
        <v>0</v>
      </c>
    </row>
    <row r="157" spans="1:7" x14ac:dyDescent="0.25">
      <c r="A157" s="38" t="s">
        <v>88</v>
      </c>
      <c r="B157" s="34">
        <v>0</v>
      </c>
      <c r="C157" s="34">
        <v>0</v>
      </c>
      <c r="D157" s="34">
        <v>0</v>
      </c>
      <c r="E157" s="34">
        <v>0</v>
      </c>
      <c r="F157" s="34">
        <v>0</v>
      </c>
      <c r="G157" s="45">
        <f t="shared" si="42"/>
        <v>0</v>
      </c>
    </row>
    <row r="158" spans="1:7" x14ac:dyDescent="0.25">
      <c r="A158" s="42"/>
      <c r="B158" s="35"/>
      <c r="C158" s="35"/>
      <c r="D158" s="34"/>
      <c r="E158" s="35"/>
      <c r="F158" s="35"/>
      <c r="G158" s="46"/>
    </row>
    <row r="159" spans="1:7" x14ac:dyDescent="0.25">
      <c r="A159" s="48" t="s">
        <v>90</v>
      </c>
      <c r="B159" s="33">
        <f>B9+B84</f>
        <v>17524244</v>
      </c>
      <c r="C159" s="33">
        <f t="shared" ref="C159:G159" si="43">C9+C84</f>
        <v>0</v>
      </c>
      <c r="D159" s="33">
        <f t="shared" si="43"/>
        <v>17524244</v>
      </c>
      <c r="E159" s="33">
        <f t="shared" si="43"/>
        <v>6739990.3300000001</v>
      </c>
      <c r="F159" s="33">
        <f t="shared" si="43"/>
        <v>6576154.1600000001</v>
      </c>
      <c r="G159" s="47">
        <f t="shared" si="43"/>
        <v>10784253.67</v>
      </c>
    </row>
    <row r="160" spans="1:7" x14ac:dyDescent="0.25">
      <c r="A160" s="63"/>
      <c r="B160" s="64"/>
      <c r="C160" s="64"/>
      <c r="D160" s="64"/>
      <c r="E160" s="64"/>
      <c r="F160" s="64"/>
      <c r="G160" s="65"/>
    </row>
    <row r="163" spans="1:6" x14ac:dyDescent="0.25">
      <c r="A163" s="1" t="s">
        <v>158</v>
      </c>
      <c r="B163" s="2"/>
      <c r="C163" s="2"/>
    </row>
    <row r="164" spans="1:6" x14ac:dyDescent="0.25">
      <c r="A164" s="3"/>
      <c r="B164" s="2"/>
      <c r="C164" s="2"/>
    </row>
    <row r="165" spans="1:6" x14ac:dyDescent="0.25">
      <c r="A165" s="3"/>
      <c r="B165" s="2"/>
      <c r="C165" s="2"/>
    </row>
    <row r="166" spans="1:6" x14ac:dyDescent="0.25">
      <c r="A166" s="3"/>
      <c r="B166" s="2"/>
      <c r="C166" s="2"/>
    </row>
    <row r="167" spans="1:6" x14ac:dyDescent="0.25">
      <c r="A167" s="3"/>
      <c r="B167" s="2"/>
      <c r="C167" s="2"/>
    </row>
    <row r="168" spans="1:6" x14ac:dyDescent="0.25">
      <c r="A168" s="4"/>
      <c r="B168" s="5"/>
      <c r="C168" s="4"/>
    </row>
    <row r="169" spans="1:6" x14ac:dyDescent="0.25">
      <c r="A169" s="6"/>
      <c r="B169" s="4"/>
      <c r="C169" s="4"/>
    </row>
    <row r="170" spans="1:6" x14ac:dyDescent="0.25">
      <c r="A170" s="4" t="s">
        <v>159</v>
      </c>
      <c r="B170" s="6" t="s">
        <v>160</v>
      </c>
      <c r="C170" s="11"/>
      <c r="F170" s="3" t="s">
        <v>159</v>
      </c>
    </row>
    <row r="171" spans="1:6" x14ac:dyDescent="0.25">
      <c r="A171" s="14" t="s">
        <v>167</v>
      </c>
      <c r="B171" s="7" t="s">
        <v>161</v>
      </c>
      <c r="C171" s="11"/>
      <c r="F171" s="3" t="s">
        <v>162</v>
      </c>
    </row>
    <row r="172" spans="1:6" x14ac:dyDescent="0.25">
      <c r="A172" s="2" t="s">
        <v>163</v>
      </c>
      <c r="B172" s="3" t="s">
        <v>164</v>
      </c>
      <c r="C172" s="11"/>
      <c r="F172" s="3" t="s">
        <v>165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H26" sqref="H26"/>
    </sheetView>
  </sheetViews>
  <sheetFormatPr baseColWidth="10" defaultRowHeight="15" x14ac:dyDescent="0.25"/>
  <cols>
    <col min="1" max="1" width="46.5703125" customWidth="1"/>
    <col min="3" max="3" width="13.5703125" customWidth="1"/>
  </cols>
  <sheetData>
    <row r="1" spans="1:7" x14ac:dyDescent="0.25">
      <c r="A1" s="89"/>
      <c r="B1" s="89"/>
      <c r="C1" s="89"/>
      <c r="D1" s="89"/>
      <c r="E1" s="89"/>
      <c r="F1" s="89"/>
      <c r="G1" s="89"/>
    </row>
    <row r="2" spans="1:7" x14ac:dyDescent="0.25">
      <c r="A2" s="66" t="s">
        <v>157</v>
      </c>
      <c r="B2" s="67"/>
      <c r="C2" s="67"/>
      <c r="D2" s="67"/>
      <c r="E2" s="67"/>
      <c r="F2" s="67"/>
      <c r="G2" s="68"/>
    </row>
    <row r="3" spans="1:7" x14ac:dyDescent="0.25">
      <c r="A3" s="69" t="s">
        <v>7</v>
      </c>
      <c r="B3" s="70"/>
      <c r="C3" s="70"/>
      <c r="D3" s="70"/>
      <c r="E3" s="70"/>
      <c r="F3" s="70"/>
      <c r="G3" s="71"/>
    </row>
    <row r="4" spans="1:7" x14ac:dyDescent="0.25">
      <c r="A4" s="69" t="s">
        <v>91</v>
      </c>
      <c r="B4" s="70"/>
      <c r="C4" s="70"/>
      <c r="D4" s="70"/>
      <c r="E4" s="70"/>
      <c r="F4" s="70"/>
      <c r="G4" s="71"/>
    </row>
    <row r="5" spans="1:7" x14ac:dyDescent="0.25">
      <c r="A5" s="72" t="s">
        <v>166</v>
      </c>
      <c r="B5" s="73"/>
      <c r="C5" s="73"/>
      <c r="D5" s="73"/>
      <c r="E5" s="73"/>
      <c r="F5" s="73"/>
      <c r="G5" s="74"/>
    </row>
    <row r="6" spans="1:7" x14ac:dyDescent="0.25">
      <c r="A6" s="75" t="s">
        <v>0</v>
      </c>
      <c r="B6" s="76"/>
      <c r="C6" s="76"/>
      <c r="D6" s="76"/>
      <c r="E6" s="76"/>
      <c r="F6" s="76"/>
      <c r="G6" s="77"/>
    </row>
    <row r="7" spans="1:7" x14ac:dyDescent="0.25">
      <c r="A7" s="78" t="s">
        <v>1</v>
      </c>
      <c r="B7" s="80" t="s">
        <v>9</v>
      </c>
      <c r="C7" s="80"/>
      <c r="D7" s="80"/>
      <c r="E7" s="80"/>
      <c r="F7" s="80"/>
      <c r="G7" s="84" t="s">
        <v>10</v>
      </c>
    </row>
    <row r="8" spans="1:7" ht="22.5" x14ac:dyDescent="0.25">
      <c r="A8" s="79"/>
      <c r="B8" s="24" t="s">
        <v>11</v>
      </c>
      <c r="C8" s="8" t="s">
        <v>5</v>
      </c>
      <c r="D8" s="24" t="s">
        <v>6</v>
      </c>
      <c r="E8" s="24" t="s">
        <v>3</v>
      </c>
      <c r="F8" s="24" t="s">
        <v>4</v>
      </c>
      <c r="G8" s="82"/>
    </row>
    <row r="9" spans="1:7" x14ac:dyDescent="0.25">
      <c r="A9" s="20" t="s">
        <v>92</v>
      </c>
      <c r="B9" s="51">
        <f>SUM(B10:GASTO_NE_FIN_01)</f>
        <v>17524244</v>
      </c>
      <c r="C9" s="51">
        <f>SUM(C10:GASTO_NE_FIN_02)</f>
        <v>0</v>
      </c>
      <c r="D9" s="51">
        <f>SUM(D10:GASTO_NE_FIN_03)</f>
        <v>17524244</v>
      </c>
      <c r="E9" s="51">
        <f>SUM(E10:GASTO_NE_FIN_04)</f>
        <v>6739990.330000001</v>
      </c>
      <c r="F9" s="51">
        <f>SUM(F10:GASTO_NE_FIN_05)</f>
        <v>6576154.1600000001</v>
      </c>
      <c r="G9" s="51">
        <f>SUM(G10:GASTO_NE_FIN_06)</f>
        <v>10784253.67</v>
      </c>
    </row>
    <row r="10" spans="1:7" x14ac:dyDescent="0.25">
      <c r="A10" s="52" t="s">
        <v>168</v>
      </c>
      <c r="B10" s="50">
        <v>6497367.1799999997</v>
      </c>
      <c r="C10" s="50">
        <v>0</v>
      </c>
      <c r="D10" s="13">
        <v>6497367.1799999997</v>
      </c>
      <c r="E10" s="13">
        <v>2431590.06</v>
      </c>
      <c r="F10" s="13">
        <v>2421975.08</v>
      </c>
      <c r="G10" s="13">
        <f>D10-E10</f>
        <v>4065777.1199999996</v>
      </c>
    </row>
    <row r="11" spans="1:7" x14ac:dyDescent="0.25">
      <c r="A11" s="52" t="s">
        <v>169</v>
      </c>
      <c r="B11" s="50">
        <v>8284445.7199999997</v>
      </c>
      <c r="C11" s="50">
        <v>0</v>
      </c>
      <c r="D11" s="13">
        <v>8284445.7199999997</v>
      </c>
      <c r="E11" s="13">
        <v>3273109.41</v>
      </c>
      <c r="F11" s="13">
        <v>3172627.41</v>
      </c>
      <c r="G11" s="13">
        <f t="shared" ref="G11:G17" si="0">D11-E11</f>
        <v>5011336.3099999996</v>
      </c>
    </row>
    <row r="12" spans="1:7" x14ac:dyDescent="0.25">
      <c r="A12" s="52" t="s">
        <v>170</v>
      </c>
      <c r="B12" s="50">
        <v>424689.41</v>
      </c>
      <c r="C12" s="50">
        <v>0</v>
      </c>
      <c r="D12" s="13">
        <v>424689.41</v>
      </c>
      <c r="E12" s="13">
        <v>209221.44</v>
      </c>
      <c r="F12" s="13">
        <v>209221.44</v>
      </c>
      <c r="G12" s="13">
        <f t="shared" si="0"/>
        <v>215467.96999999997</v>
      </c>
    </row>
    <row r="13" spans="1:7" x14ac:dyDescent="0.25">
      <c r="A13" s="52" t="s">
        <v>171</v>
      </c>
      <c r="B13" s="50">
        <v>2317741.69</v>
      </c>
      <c r="C13" s="50">
        <v>0</v>
      </c>
      <c r="D13" s="13">
        <v>2317741.69</v>
      </c>
      <c r="E13" s="13">
        <v>826069.42</v>
      </c>
      <c r="F13" s="13">
        <v>772330.23</v>
      </c>
      <c r="G13" s="13">
        <f t="shared" si="0"/>
        <v>1491672.27</v>
      </c>
    </row>
    <row r="14" spans="1:7" x14ac:dyDescent="0.25">
      <c r="A14" s="25"/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 t="shared" si="0"/>
        <v>0</v>
      </c>
    </row>
    <row r="15" spans="1:7" x14ac:dyDescent="0.25">
      <c r="A15" s="25"/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f t="shared" si="0"/>
        <v>0</v>
      </c>
    </row>
    <row r="16" spans="1:7" x14ac:dyDescent="0.25">
      <c r="A16" s="25"/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 t="shared" si="0"/>
        <v>0</v>
      </c>
    </row>
    <row r="17" spans="1:7" x14ac:dyDescent="0.25">
      <c r="A17" s="25"/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 t="shared" si="0"/>
        <v>0</v>
      </c>
    </row>
    <row r="18" spans="1:7" x14ac:dyDescent="0.25">
      <c r="A18" s="10" t="s">
        <v>2</v>
      </c>
      <c r="B18" s="9"/>
      <c r="C18" s="9"/>
      <c r="D18" s="9"/>
      <c r="E18" s="9"/>
      <c r="F18" s="9"/>
      <c r="G18" s="9"/>
    </row>
    <row r="19" spans="1:7" x14ac:dyDescent="0.25">
      <c r="A19" s="15" t="s">
        <v>101</v>
      </c>
      <c r="B19" s="12">
        <f>SUM(B20:GASTO_E_FIN_01)</f>
        <v>0</v>
      </c>
      <c r="C19" s="12">
        <f>SUM(C20:GASTO_E_FIN_02)</f>
        <v>0</v>
      </c>
      <c r="D19" s="12">
        <f>SUM(D20:GASTO_E_FIN_03)</f>
        <v>0</v>
      </c>
      <c r="E19" s="12">
        <f>SUM(E20:GASTO_E_FIN_04)</f>
        <v>0</v>
      </c>
      <c r="F19" s="12">
        <f>SUM(F20:GASTO_E_FIN_05)</f>
        <v>0</v>
      </c>
      <c r="G19" s="12">
        <f>SUM(G20:GASTO_E_FIN_06)</f>
        <v>0</v>
      </c>
    </row>
    <row r="20" spans="1:7" x14ac:dyDescent="0.25">
      <c r="A20" s="25" t="s">
        <v>93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f t="shared" ref="G20:G27" si="1">D20-E20</f>
        <v>0</v>
      </c>
    </row>
    <row r="21" spans="1:7" x14ac:dyDescent="0.25">
      <c r="A21" s="25" t="s">
        <v>94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f t="shared" si="1"/>
        <v>0</v>
      </c>
    </row>
    <row r="22" spans="1:7" x14ac:dyDescent="0.25">
      <c r="A22" s="25" t="s">
        <v>95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f t="shared" si="1"/>
        <v>0</v>
      </c>
    </row>
    <row r="23" spans="1:7" x14ac:dyDescent="0.25">
      <c r="A23" s="25" t="s">
        <v>96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f t="shared" si="1"/>
        <v>0</v>
      </c>
    </row>
    <row r="24" spans="1:7" x14ac:dyDescent="0.25">
      <c r="A24" s="25" t="s">
        <v>97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f t="shared" si="1"/>
        <v>0</v>
      </c>
    </row>
    <row r="25" spans="1:7" x14ac:dyDescent="0.25">
      <c r="A25" s="25" t="s">
        <v>98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f t="shared" si="1"/>
        <v>0</v>
      </c>
    </row>
    <row r="26" spans="1:7" x14ac:dyDescent="0.25">
      <c r="A26" s="25" t="s">
        <v>99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f t="shared" si="1"/>
        <v>0</v>
      </c>
    </row>
    <row r="27" spans="1:7" x14ac:dyDescent="0.25">
      <c r="A27" s="25" t="s">
        <v>100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f t="shared" si="1"/>
        <v>0</v>
      </c>
    </row>
    <row r="28" spans="1:7" x14ac:dyDescent="0.25">
      <c r="A28" s="10" t="s">
        <v>2</v>
      </c>
      <c r="B28" s="9"/>
      <c r="C28" s="9"/>
      <c r="D28" s="9"/>
      <c r="E28" s="9"/>
      <c r="F28" s="9"/>
      <c r="G28" s="9"/>
    </row>
    <row r="29" spans="1:7" x14ac:dyDescent="0.25">
      <c r="A29" s="15" t="s">
        <v>90</v>
      </c>
      <c r="B29" s="12">
        <f>GASTO_NE_T1+GASTO_E_T1</f>
        <v>17524244</v>
      </c>
      <c r="C29" s="12">
        <f>GASTO_NE_T2+GASTO_E_T2</f>
        <v>0</v>
      </c>
      <c r="D29" s="12">
        <f>GASTO_NE_T3+GASTO_E_T3</f>
        <v>17524244</v>
      </c>
      <c r="E29" s="12">
        <f>GASTO_NE_T4+GASTO_E_T4</f>
        <v>6739990.330000001</v>
      </c>
      <c r="F29" s="12">
        <f>GASTO_NE_T5+GASTO_E_T5</f>
        <v>6576154.1600000001</v>
      </c>
      <c r="G29" s="12">
        <f>GASTO_NE_T6+GASTO_E_T6</f>
        <v>10784253.67</v>
      </c>
    </row>
    <row r="30" spans="1:7" x14ac:dyDescent="0.25">
      <c r="A30" s="18"/>
      <c r="B30" s="16"/>
      <c r="C30" s="16"/>
      <c r="D30" s="16"/>
      <c r="E30" s="16"/>
      <c r="F30" s="16"/>
      <c r="G30" s="16"/>
    </row>
    <row r="34" spans="1:6" x14ac:dyDescent="0.25">
      <c r="A34" s="1" t="s">
        <v>158</v>
      </c>
      <c r="B34" s="2"/>
      <c r="C34" s="2"/>
    </row>
    <row r="35" spans="1:6" x14ac:dyDescent="0.25">
      <c r="A35" s="3"/>
      <c r="B35" s="2"/>
      <c r="C35" s="2"/>
    </row>
    <row r="36" spans="1:6" x14ac:dyDescent="0.25">
      <c r="A36" s="3"/>
      <c r="B36" s="2"/>
      <c r="C36" s="2"/>
    </row>
    <row r="37" spans="1:6" x14ac:dyDescent="0.25">
      <c r="A37" s="4"/>
      <c r="B37" s="5"/>
      <c r="C37" s="4"/>
    </row>
    <row r="38" spans="1:6" x14ac:dyDescent="0.25">
      <c r="A38" s="6"/>
      <c r="B38" s="4"/>
      <c r="C38" s="4"/>
    </row>
    <row r="39" spans="1:6" x14ac:dyDescent="0.25">
      <c r="A39" s="4" t="s">
        <v>159</v>
      </c>
      <c r="B39" s="6" t="s">
        <v>160</v>
      </c>
      <c r="C39" s="11"/>
      <c r="F39" s="3" t="s">
        <v>159</v>
      </c>
    </row>
    <row r="40" spans="1:6" x14ac:dyDescent="0.25">
      <c r="A40" s="14" t="s">
        <v>167</v>
      </c>
      <c r="B40" s="7" t="s">
        <v>161</v>
      </c>
      <c r="C40" s="11"/>
      <c r="F40" s="3" t="s">
        <v>162</v>
      </c>
    </row>
    <row r="41" spans="1:6" x14ac:dyDescent="0.25">
      <c r="A41" s="2" t="s">
        <v>163</v>
      </c>
      <c r="B41" s="3" t="s">
        <v>164</v>
      </c>
      <c r="C41" s="11"/>
      <c r="F41" s="3" t="s">
        <v>165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A19" sqref="A19"/>
    </sheetView>
  </sheetViews>
  <sheetFormatPr baseColWidth="10" defaultRowHeight="15" x14ac:dyDescent="0.25"/>
  <cols>
    <col min="1" max="1" width="74.5703125" style="11" customWidth="1"/>
    <col min="2" max="2" width="14.5703125" style="11" customWidth="1"/>
    <col min="3" max="3" width="16.5703125" style="11" customWidth="1"/>
    <col min="4" max="4" width="16.42578125" style="11" customWidth="1"/>
    <col min="5" max="5" width="15.5703125" style="11" customWidth="1"/>
    <col min="6" max="6" width="14" style="11" customWidth="1"/>
    <col min="7" max="7" width="15.42578125" style="11" customWidth="1"/>
  </cols>
  <sheetData>
    <row r="1" spans="1:7" x14ac:dyDescent="0.25">
      <c r="A1" s="90"/>
      <c r="B1" s="91"/>
      <c r="C1" s="91"/>
      <c r="D1" s="91"/>
      <c r="E1" s="91"/>
      <c r="F1" s="91"/>
      <c r="G1" s="91"/>
    </row>
    <row r="2" spans="1:7" x14ac:dyDescent="0.25">
      <c r="A2" s="66" t="s">
        <v>157</v>
      </c>
      <c r="B2" s="67"/>
      <c r="C2" s="67"/>
      <c r="D2" s="67"/>
      <c r="E2" s="67"/>
      <c r="F2" s="67"/>
      <c r="G2" s="68"/>
    </row>
    <row r="3" spans="1:7" x14ac:dyDescent="0.25">
      <c r="A3" s="69" t="s">
        <v>102</v>
      </c>
      <c r="B3" s="70"/>
      <c r="C3" s="70"/>
      <c r="D3" s="70"/>
      <c r="E3" s="70"/>
      <c r="F3" s="70"/>
      <c r="G3" s="71"/>
    </row>
    <row r="4" spans="1:7" x14ac:dyDescent="0.25">
      <c r="A4" s="69" t="s">
        <v>103</v>
      </c>
      <c r="B4" s="70"/>
      <c r="C4" s="70"/>
      <c r="D4" s="70"/>
      <c r="E4" s="70"/>
      <c r="F4" s="70"/>
      <c r="G4" s="71"/>
    </row>
    <row r="5" spans="1:7" x14ac:dyDescent="0.25">
      <c r="A5" s="72" t="s">
        <v>166</v>
      </c>
      <c r="B5" s="73"/>
      <c r="C5" s="73"/>
      <c r="D5" s="73"/>
      <c r="E5" s="73"/>
      <c r="F5" s="73"/>
      <c r="G5" s="74"/>
    </row>
    <row r="6" spans="1:7" x14ac:dyDescent="0.25">
      <c r="A6" s="75" t="s">
        <v>0</v>
      </c>
      <c r="B6" s="76"/>
      <c r="C6" s="76"/>
      <c r="D6" s="76"/>
      <c r="E6" s="76"/>
      <c r="F6" s="76"/>
      <c r="G6" s="77"/>
    </row>
    <row r="7" spans="1:7" x14ac:dyDescent="0.25">
      <c r="A7" s="70" t="s">
        <v>1</v>
      </c>
      <c r="B7" s="75" t="s">
        <v>9</v>
      </c>
      <c r="C7" s="76"/>
      <c r="D7" s="76"/>
      <c r="E7" s="76"/>
      <c r="F7" s="77"/>
      <c r="G7" s="84" t="s">
        <v>104</v>
      </c>
    </row>
    <row r="8" spans="1:7" ht="22.5" x14ac:dyDescent="0.25">
      <c r="A8" s="70"/>
      <c r="B8" s="24" t="s">
        <v>11</v>
      </c>
      <c r="C8" s="8" t="s">
        <v>105</v>
      </c>
      <c r="D8" s="24" t="s">
        <v>13</v>
      </c>
      <c r="E8" s="24" t="s">
        <v>3</v>
      </c>
      <c r="F8" s="28" t="s">
        <v>4</v>
      </c>
      <c r="G8" s="82"/>
    </row>
    <row r="9" spans="1:7" x14ac:dyDescent="0.25">
      <c r="A9" s="20" t="s">
        <v>106</v>
      </c>
      <c r="B9" s="53">
        <f>SUM(B10,B19,B27,B37)</f>
        <v>17524244</v>
      </c>
      <c r="C9" s="53">
        <f t="shared" ref="C9:G9" si="0">SUM(C10,C19,C27,C37)</f>
        <v>0</v>
      </c>
      <c r="D9" s="53">
        <f t="shared" si="0"/>
        <v>17524244</v>
      </c>
      <c r="E9" s="53">
        <f t="shared" si="0"/>
        <v>6739990.3300000001</v>
      </c>
      <c r="F9" s="53">
        <f t="shared" si="0"/>
        <v>6576154.1600000001</v>
      </c>
      <c r="G9" s="53">
        <f t="shared" si="0"/>
        <v>10784253.67</v>
      </c>
    </row>
    <row r="10" spans="1:7" x14ac:dyDescent="0.25">
      <c r="A10" s="17" t="s">
        <v>107</v>
      </c>
      <c r="B10" s="54">
        <f>SUM(B11:B18)</f>
        <v>0</v>
      </c>
      <c r="C10" s="54">
        <f t="shared" ref="C10:F10" si="1">SUM(C11:C18)</f>
        <v>0</v>
      </c>
      <c r="D10" s="54">
        <f t="shared" si="1"/>
        <v>0</v>
      </c>
      <c r="E10" s="54">
        <f t="shared" si="1"/>
        <v>0</v>
      </c>
      <c r="F10" s="54">
        <f t="shared" si="1"/>
        <v>0</v>
      </c>
      <c r="G10" s="54">
        <f>SUM(G11:G18)</f>
        <v>0</v>
      </c>
    </row>
    <row r="11" spans="1:7" x14ac:dyDescent="0.25">
      <c r="A11" s="21" t="s">
        <v>108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f>D11-E11</f>
        <v>0</v>
      </c>
    </row>
    <row r="12" spans="1:7" x14ac:dyDescent="0.25">
      <c r="A12" s="21" t="s">
        <v>109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f t="shared" ref="G12:G18" si="2">D12-E12</f>
        <v>0</v>
      </c>
    </row>
    <row r="13" spans="1:7" x14ac:dyDescent="0.25">
      <c r="A13" s="21" t="s">
        <v>110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f t="shared" si="2"/>
        <v>0</v>
      </c>
    </row>
    <row r="14" spans="1:7" x14ac:dyDescent="0.25">
      <c r="A14" s="21" t="s">
        <v>111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f t="shared" si="2"/>
        <v>0</v>
      </c>
    </row>
    <row r="15" spans="1:7" x14ac:dyDescent="0.25">
      <c r="A15" s="21" t="s">
        <v>112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f t="shared" si="2"/>
        <v>0</v>
      </c>
    </row>
    <row r="16" spans="1:7" x14ac:dyDescent="0.25">
      <c r="A16" s="21" t="s">
        <v>113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f t="shared" si="2"/>
        <v>0</v>
      </c>
    </row>
    <row r="17" spans="1:7" x14ac:dyDescent="0.25">
      <c r="A17" s="21" t="s">
        <v>114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f t="shared" si="2"/>
        <v>0</v>
      </c>
    </row>
    <row r="18" spans="1:7" x14ac:dyDescent="0.25">
      <c r="A18" s="21" t="s">
        <v>115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f t="shared" si="2"/>
        <v>0</v>
      </c>
    </row>
    <row r="19" spans="1:7" x14ac:dyDescent="0.25">
      <c r="A19" s="17" t="s">
        <v>116</v>
      </c>
      <c r="B19" s="54">
        <f>SUM(B20:B26)</f>
        <v>17524244</v>
      </c>
      <c r="C19" s="54">
        <f t="shared" ref="C19:F19" si="3">SUM(C20:C26)</f>
        <v>0</v>
      </c>
      <c r="D19" s="54">
        <f t="shared" si="3"/>
        <v>17524244</v>
      </c>
      <c r="E19" s="54">
        <f t="shared" si="3"/>
        <v>6739990.3300000001</v>
      </c>
      <c r="F19" s="54">
        <f t="shared" si="3"/>
        <v>6576154.1600000001</v>
      </c>
      <c r="G19" s="54">
        <f>SUM(G20:G26)</f>
        <v>10784253.67</v>
      </c>
    </row>
    <row r="20" spans="1:7" x14ac:dyDescent="0.25">
      <c r="A20" s="21" t="s">
        <v>117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f>D20-E20</f>
        <v>0</v>
      </c>
    </row>
    <row r="21" spans="1:7" x14ac:dyDescent="0.25">
      <c r="A21" s="21" t="s">
        <v>118</v>
      </c>
      <c r="B21" s="54">
        <v>17524244</v>
      </c>
      <c r="C21" s="54">
        <v>0</v>
      </c>
      <c r="D21" s="54">
        <v>17524244</v>
      </c>
      <c r="E21" s="54">
        <v>6739990.3300000001</v>
      </c>
      <c r="F21" s="54">
        <v>6576154.1600000001</v>
      </c>
      <c r="G21" s="54">
        <f t="shared" ref="G21:G26" si="4">D21-E21</f>
        <v>10784253.67</v>
      </c>
    </row>
    <row r="22" spans="1:7" x14ac:dyDescent="0.25">
      <c r="A22" s="21" t="s">
        <v>119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f t="shared" si="4"/>
        <v>0</v>
      </c>
    </row>
    <row r="23" spans="1:7" x14ac:dyDescent="0.25">
      <c r="A23" s="21" t="s">
        <v>120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f t="shared" si="4"/>
        <v>0</v>
      </c>
    </row>
    <row r="24" spans="1:7" x14ac:dyDescent="0.25">
      <c r="A24" s="21" t="s">
        <v>121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f t="shared" si="4"/>
        <v>0</v>
      </c>
    </row>
    <row r="25" spans="1:7" x14ac:dyDescent="0.25">
      <c r="A25" s="21" t="s">
        <v>122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f t="shared" si="4"/>
        <v>0</v>
      </c>
    </row>
    <row r="26" spans="1:7" x14ac:dyDescent="0.25">
      <c r="A26" s="21" t="s">
        <v>123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f t="shared" si="4"/>
        <v>0</v>
      </c>
    </row>
    <row r="27" spans="1:7" x14ac:dyDescent="0.25">
      <c r="A27" s="17" t="s">
        <v>124</v>
      </c>
      <c r="B27" s="54">
        <f>SUM(B28:B36)</f>
        <v>0</v>
      </c>
      <c r="C27" s="54">
        <f t="shared" ref="C27:F27" si="5">SUM(C28:C36)</f>
        <v>0</v>
      </c>
      <c r="D27" s="54">
        <f t="shared" si="5"/>
        <v>0</v>
      </c>
      <c r="E27" s="54">
        <f t="shared" si="5"/>
        <v>0</v>
      </c>
      <c r="F27" s="54">
        <f t="shared" si="5"/>
        <v>0</v>
      </c>
      <c r="G27" s="54">
        <f>SUM(G28:G36)</f>
        <v>0</v>
      </c>
    </row>
    <row r="28" spans="1:7" x14ac:dyDescent="0.25">
      <c r="A28" s="22" t="s">
        <v>125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f>D28-E28</f>
        <v>0</v>
      </c>
    </row>
    <row r="29" spans="1:7" x14ac:dyDescent="0.25">
      <c r="A29" s="21" t="s">
        <v>126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f t="shared" ref="G29:G36" si="6">D29-E29</f>
        <v>0</v>
      </c>
    </row>
    <row r="30" spans="1:7" x14ac:dyDescent="0.25">
      <c r="A30" s="21" t="s">
        <v>127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f t="shared" si="6"/>
        <v>0</v>
      </c>
    </row>
    <row r="31" spans="1:7" x14ac:dyDescent="0.25">
      <c r="A31" s="21" t="s">
        <v>128</v>
      </c>
      <c r="B31" s="54">
        <v>0</v>
      </c>
      <c r="C31" s="54">
        <v>0</v>
      </c>
      <c r="D31" s="54">
        <v>0</v>
      </c>
      <c r="E31" s="54">
        <v>0</v>
      </c>
      <c r="F31" s="54">
        <v>0</v>
      </c>
      <c r="G31" s="54">
        <f t="shared" si="6"/>
        <v>0</v>
      </c>
    </row>
    <row r="32" spans="1:7" x14ac:dyDescent="0.25">
      <c r="A32" s="21" t="s">
        <v>129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f t="shared" si="6"/>
        <v>0</v>
      </c>
    </row>
    <row r="33" spans="1:7" x14ac:dyDescent="0.25">
      <c r="A33" s="21" t="s">
        <v>130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f t="shared" si="6"/>
        <v>0</v>
      </c>
    </row>
    <row r="34" spans="1:7" x14ac:dyDescent="0.25">
      <c r="A34" s="21" t="s">
        <v>131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f t="shared" si="6"/>
        <v>0</v>
      </c>
    </row>
    <row r="35" spans="1:7" x14ac:dyDescent="0.25">
      <c r="A35" s="21" t="s">
        <v>132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f t="shared" si="6"/>
        <v>0</v>
      </c>
    </row>
    <row r="36" spans="1:7" x14ac:dyDescent="0.25">
      <c r="A36" s="21" t="s">
        <v>133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54">
        <f t="shared" si="6"/>
        <v>0</v>
      </c>
    </row>
    <row r="37" spans="1:7" ht="22.5" x14ac:dyDescent="0.25">
      <c r="A37" s="26" t="s">
        <v>134</v>
      </c>
      <c r="B37" s="54">
        <f>SUM(B38:B41)</f>
        <v>0</v>
      </c>
      <c r="C37" s="54">
        <f t="shared" ref="C37:F37" si="7">SUM(C38:C41)</f>
        <v>0</v>
      </c>
      <c r="D37" s="54">
        <f t="shared" si="7"/>
        <v>0</v>
      </c>
      <c r="E37" s="54">
        <f t="shared" si="7"/>
        <v>0</v>
      </c>
      <c r="F37" s="54">
        <f t="shared" si="7"/>
        <v>0</v>
      </c>
      <c r="G37" s="54">
        <f>SUM(G38:G41)</f>
        <v>0</v>
      </c>
    </row>
    <row r="38" spans="1:7" x14ac:dyDescent="0.25">
      <c r="A38" s="22" t="s">
        <v>135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4">
        <f>D38-E38</f>
        <v>0</v>
      </c>
    </row>
    <row r="39" spans="1:7" ht="22.5" x14ac:dyDescent="0.25">
      <c r="A39" s="22" t="s">
        <v>136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f t="shared" ref="G39:G41" si="8">D39-E39</f>
        <v>0</v>
      </c>
    </row>
    <row r="40" spans="1:7" x14ac:dyDescent="0.25">
      <c r="A40" s="22" t="s">
        <v>137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f t="shared" si="8"/>
        <v>0</v>
      </c>
    </row>
    <row r="41" spans="1:7" x14ac:dyDescent="0.25">
      <c r="A41" s="22" t="s">
        <v>138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f t="shared" si="8"/>
        <v>0</v>
      </c>
    </row>
    <row r="42" spans="1:7" x14ac:dyDescent="0.25">
      <c r="A42" s="22"/>
      <c r="B42" s="54"/>
      <c r="C42" s="54"/>
      <c r="D42" s="54"/>
      <c r="E42" s="54"/>
      <c r="F42" s="54"/>
      <c r="G42" s="54"/>
    </row>
    <row r="43" spans="1:7" x14ac:dyDescent="0.25">
      <c r="A43" s="15" t="s">
        <v>139</v>
      </c>
      <c r="B43" s="55">
        <f>SUM(B44,B53,B61,B71)</f>
        <v>0</v>
      </c>
      <c r="C43" s="55">
        <f t="shared" ref="C43:G43" si="9">SUM(C44,C53,C61,C71)</f>
        <v>0</v>
      </c>
      <c r="D43" s="55">
        <f t="shared" si="9"/>
        <v>0</v>
      </c>
      <c r="E43" s="55">
        <f t="shared" si="9"/>
        <v>0</v>
      </c>
      <c r="F43" s="55">
        <f t="shared" si="9"/>
        <v>0</v>
      </c>
      <c r="G43" s="55">
        <f t="shared" si="9"/>
        <v>0</v>
      </c>
    </row>
    <row r="44" spans="1:7" x14ac:dyDescent="0.25">
      <c r="A44" s="17" t="s">
        <v>140</v>
      </c>
      <c r="B44" s="54">
        <f>SUM(B45:B52)</f>
        <v>0</v>
      </c>
      <c r="C44" s="54">
        <f t="shared" ref="C44:G44" si="10">SUM(C45:C52)</f>
        <v>0</v>
      </c>
      <c r="D44" s="54">
        <f t="shared" si="10"/>
        <v>0</v>
      </c>
      <c r="E44" s="54">
        <f t="shared" si="10"/>
        <v>0</v>
      </c>
      <c r="F44" s="54">
        <f t="shared" si="10"/>
        <v>0</v>
      </c>
      <c r="G44" s="54">
        <f t="shared" si="10"/>
        <v>0</v>
      </c>
    </row>
    <row r="45" spans="1:7" x14ac:dyDescent="0.25">
      <c r="A45" s="22" t="s">
        <v>108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f>D45-E45</f>
        <v>0</v>
      </c>
    </row>
    <row r="46" spans="1:7" x14ac:dyDescent="0.25">
      <c r="A46" s="22" t="s">
        <v>109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f t="shared" ref="G46:G52" si="11">D46-E46</f>
        <v>0</v>
      </c>
    </row>
    <row r="47" spans="1:7" x14ac:dyDescent="0.25">
      <c r="A47" s="22" t="s">
        <v>110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f t="shared" si="11"/>
        <v>0</v>
      </c>
    </row>
    <row r="48" spans="1:7" x14ac:dyDescent="0.25">
      <c r="A48" s="22" t="s">
        <v>111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f t="shared" si="11"/>
        <v>0</v>
      </c>
    </row>
    <row r="49" spans="1:7" x14ac:dyDescent="0.25">
      <c r="A49" s="22" t="s">
        <v>112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4">
        <f t="shared" si="11"/>
        <v>0</v>
      </c>
    </row>
    <row r="50" spans="1:7" x14ac:dyDescent="0.25">
      <c r="A50" s="22" t="s">
        <v>113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f t="shared" si="11"/>
        <v>0</v>
      </c>
    </row>
    <row r="51" spans="1:7" x14ac:dyDescent="0.25">
      <c r="A51" s="22" t="s">
        <v>114</v>
      </c>
      <c r="B51" s="54">
        <v>0</v>
      </c>
      <c r="C51" s="54">
        <v>0</v>
      </c>
      <c r="D51" s="54">
        <v>0</v>
      </c>
      <c r="E51" s="54">
        <v>0</v>
      </c>
      <c r="F51" s="54">
        <v>0</v>
      </c>
      <c r="G51" s="54">
        <f t="shared" si="11"/>
        <v>0</v>
      </c>
    </row>
    <row r="52" spans="1:7" x14ac:dyDescent="0.25">
      <c r="A52" s="22" t="s">
        <v>115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f t="shared" si="11"/>
        <v>0</v>
      </c>
    </row>
    <row r="53" spans="1:7" x14ac:dyDescent="0.25">
      <c r="A53" s="17" t="s">
        <v>116</v>
      </c>
      <c r="B53" s="54">
        <f>SUM(B54:B60)</f>
        <v>0</v>
      </c>
      <c r="C53" s="54">
        <f t="shared" ref="C53:G53" si="12">SUM(C54:C60)</f>
        <v>0</v>
      </c>
      <c r="D53" s="54">
        <f t="shared" si="12"/>
        <v>0</v>
      </c>
      <c r="E53" s="54">
        <f t="shared" si="12"/>
        <v>0</v>
      </c>
      <c r="F53" s="54">
        <f t="shared" si="12"/>
        <v>0</v>
      </c>
      <c r="G53" s="54">
        <f t="shared" si="12"/>
        <v>0</v>
      </c>
    </row>
    <row r="54" spans="1:7" x14ac:dyDescent="0.25">
      <c r="A54" s="22" t="s">
        <v>117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f>D54-E54</f>
        <v>0</v>
      </c>
    </row>
    <row r="55" spans="1:7" x14ac:dyDescent="0.25">
      <c r="A55" s="22" t="s">
        <v>118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f t="shared" ref="G55:G60" si="13">D55-E55</f>
        <v>0</v>
      </c>
    </row>
    <row r="56" spans="1:7" x14ac:dyDescent="0.25">
      <c r="A56" s="22" t="s">
        <v>119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54">
        <f t="shared" si="13"/>
        <v>0</v>
      </c>
    </row>
    <row r="57" spans="1:7" x14ac:dyDescent="0.25">
      <c r="A57" s="23" t="s">
        <v>120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54">
        <f t="shared" si="13"/>
        <v>0</v>
      </c>
    </row>
    <row r="58" spans="1:7" x14ac:dyDescent="0.25">
      <c r="A58" s="22" t="s">
        <v>121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54">
        <f t="shared" si="13"/>
        <v>0</v>
      </c>
    </row>
    <row r="59" spans="1:7" x14ac:dyDescent="0.25">
      <c r="A59" s="22" t="s">
        <v>122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f t="shared" si="13"/>
        <v>0</v>
      </c>
    </row>
    <row r="60" spans="1:7" x14ac:dyDescent="0.25">
      <c r="A60" s="22" t="s">
        <v>123</v>
      </c>
      <c r="B60" s="54">
        <v>0</v>
      </c>
      <c r="C60" s="54">
        <v>0</v>
      </c>
      <c r="D60" s="54">
        <v>0</v>
      </c>
      <c r="E60" s="54">
        <v>0</v>
      </c>
      <c r="F60" s="54">
        <v>0</v>
      </c>
      <c r="G60" s="54">
        <f t="shared" si="13"/>
        <v>0</v>
      </c>
    </row>
    <row r="61" spans="1:7" x14ac:dyDescent="0.25">
      <c r="A61" s="17" t="s">
        <v>124</v>
      </c>
      <c r="B61" s="54">
        <f>SUM(B62:B70)</f>
        <v>0</v>
      </c>
      <c r="C61" s="54">
        <f t="shared" ref="C61:G61" si="14">SUM(C62:C70)</f>
        <v>0</v>
      </c>
      <c r="D61" s="54">
        <f t="shared" si="14"/>
        <v>0</v>
      </c>
      <c r="E61" s="54">
        <f t="shared" si="14"/>
        <v>0</v>
      </c>
      <c r="F61" s="54">
        <f t="shared" si="14"/>
        <v>0</v>
      </c>
      <c r="G61" s="54">
        <f t="shared" si="14"/>
        <v>0</v>
      </c>
    </row>
    <row r="62" spans="1:7" x14ac:dyDescent="0.25">
      <c r="A62" s="22" t="s">
        <v>125</v>
      </c>
      <c r="B62" s="54">
        <v>0</v>
      </c>
      <c r="C62" s="54">
        <v>0</v>
      </c>
      <c r="D62" s="54">
        <v>0</v>
      </c>
      <c r="E62" s="54">
        <v>0</v>
      </c>
      <c r="F62" s="54">
        <v>0</v>
      </c>
      <c r="G62" s="54">
        <f>D62-E62</f>
        <v>0</v>
      </c>
    </row>
    <row r="63" spans="1:7" x14ac:dyDescent="0.25">
      <c r="A63" s="22" t="s">
        <v>126</v>
      </c>
      <c r="B63" s="54">
        <v>0</v>
      </c>
      <c r="C63" s="54">
        <v>0</v>
      </c>
      <c r="D63" s="54">
        <v>0</v>
      </c>
      <c r="E63" s="54">
        <v>0</v>
      </c>
      <c r="F63" s="54">
        <v>0</v>
      </c>
      <c r="G63" s="54">
        <f t="shared" ref="G63:G70" si="15">D63-E63</f>
        <v>0</v>
      </c>
    </row>
    <row r="64" spans="1:7" x14ac:dyDescent="0.25">
      <c r="A64" s="22" t="s">
        <v>127</v>
      </c>
      <c r="B64" s="54">
        <v>0</v>
      </c>
      <c r="C64" s="54">
        <v>0</v>
      </c>
      <c r="D64" s="54">
        <v>0</v>
      </c>
      <c r="E64" s="54">
        <v>0</v>
      </c>
      <c r="F64" s="54">
        <v>0</v>
      </c>
      <c r="G64" s="54">
        <f t="shared" si="15"/>
        <v>0</v>
      </c>
    </row>
    <row r="65" spans="1:7" x14ac:dyDescent="0.25">
      <c r="A65" s="22" t="s">
        <v>128</v>
      </c>
      <c r="B65" s="54">
        <v>0</v>
      </c>
      <c r="C65" s="54">
        <v>0</v>
      </c>
      <c r="D65" s="54">
        <v>0</v>
      </c>
      <c r="E65" s="54">
        <v>0</v>
      </c>
      <c r="F65" s="54">
        <v>0</v>
      </c>
      <c r="G65" s="54">
        <f t="shared" si="15"/>
        <v>0</v>
      </c>
    </row>
    <row r="66" spans="1:7" x14ac:dyDescent="0.25">
      <c r="A66" s="22" t="s">
        <v>129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f t="shared" si="15"/>
        <v>0</v>
      </c>
    </row>
    <row r="67" spans="1:7" x14ac:dyDescent="0.25">
      <c r="A67" s="22" t="s">
        <v>130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f t="shared" si="15"/>
        <v>0</v>
      </c>
    </row>
    <row r="68" spans="1:7" x14ac:dyDescent="0.25">
      <c r="A68" s="22" t="s">
        <v>131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f t="shared" si="15"/>
        <v>0</v>
      </c>
    </row>
    <row r="69" spans="1:7" x14ac:dyDescent="0.25">
      <c r="A69" s="22" t="s">
        <v>132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f t="shared" si="15"/>
        <v>0</v>
      </c>
    </row>
    <row r="70" spans="1:7" x14ac:dyDescent="0.25">
      <c r="A70" s="22" t="s">
        <v>133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f t="shared" si="15"/>
        <v>0</v>
      </c>
    </row>
    <row r="71" spans="1:7" x14ac:dyDescent="0.25">
      <c r="A71" s="26" t="s">
        <v>141</v>
      </c>
      <c r="B71" s="56">
        <f>SUM(B72:B75)</f>
        <v>0</v>
      </c>
      <c r="C71" s="56">
        <f t="shared" ref="C71:F71" si="16">SUM(C72:C75)</f>
        <v>0</v>
      </c>
      <c r="D71" s="56">
        <f t="shared" si="16"/>
        <v>0</v>
      </c>
      <c r="E71" s="56">
        <f t="shared" si="16"/>
        <v>0</v>
      </c>
      <c r="F71" s="56">
        <f t="shared" si="16"/>
        <v>0</v>
      </c>
      <c r="G71" s="56">
        <f>SUM(G72:G75)</f>
        <v>0</v>
      </c>
    </row>
    <row r="72" spans="1:7" x14ac:dyDescent="0.25">
      <c r="A72" s="22" t="s">
        <v>135</v>
      </c>
      <c r="B72" s="54">
        <v>0</v>
      </c>
      <c r="C72" s="54">
        <v>0</v>
      </c>
      <c r="D72" s="54">
        <v>0</v>
      </c>
      <c r="E72" s="54">
        <v>0</v>
      </c>
      <c r="F72" s="54">
        <v>0</v>
      </c>
      <c r="G72" s="54">
        <f>D72-E72</f>
        <v>0</v>
      </c>
    </row>
    <row r="73" spans="1:7" ht="22.5" x14ac:dyDescent="0.25">
      <c r="A73" s="22" t="s">
        <v>136</v>
      </c>
      <c r="B73" s="54">
        <v>0</v>
      </c>
      <c r="C73" s="54">
        <v>0</v>
      </c>
      <c r="D73" s="54">
        <v>0</v>
      </c>
      <c r="E73" s="54">
        <v>0</v>
      </c>
      <c r="F73" s="54">
        <v>0</v>
      </c>
      <c r="G73" s="54">
        <f t="shared" ref="G73:G75" si="17">D73-E73</f>
        <v>0</v>
      </c>
    </row>
    <row r="74" spans="1:7" x14ac:dyDescent="0.25">
      <c r="A74" s="22" t="s">
        <v>137</v>
      </c>
      <c r="B74" s="54">
        <v>0</v>
      </c>
      <c r="C74" s="54">
        <v>0</v>
      </c>
      <c r="D74" s="54">
        <v>0</v>
      </c>
      <c r="E74" s="54">
        <v>0</v>
      </c>
      <c r="F74" s="54">
        <v>0</v>
      </c>
      <c r="G74" s="54">
        <f t="shared" si="17"/>
        <v>0</v>
      </c>
    </row>
    <row r="75" spans="1:7" x14ac:dyDescent="0.25">
      <c r="A75" s="22" t="s">
        <v>138</v>
      </c>
      <c r="B75" s="54">
        <v>0</v>
      </c>
      <c r="C75" s="54">
        <v>0</v>
      </c>
      <c r="D75" s="54">
        <v>0</v>
      </c>
      <c r="E75" s="54">
        <v>0</v>
      </c>
      <c r="F75" s="54">
        <v>0</v>
      </c>
      <c r="G75" s="54">
        <f t="shared" si="17"/>
        <v>0</v>
      </c>
    </row>
    <row r="76" spans="1:7" x14ac:dyDescent="0.25">
      <c r="A76" s="9"/>
      <c r="B76" s="57"/>
      <c r="C76" s="57"/>
      <c r="D76" s="57"/>
      <c r="E76" s="57"/>
      <c r="F76" s="57"/>
      <c r="G76" s="57"/>
    </row>
    <row r="77" spans="1:7" x14ac:dyDescent="0.25">
      <c r="A77" s="15" t="s">
        <v>90</v>
      </c>
      <c r="B77" s="55">
        <f>B43+B9</f>
        <v>17524244</v>
      </c>
      <c r="C77" s="55">
        <f t="shared" ref="C77:F77" si="18">C43+C9</f>
        <v>0</v>
      </c>
      <c r="D77" s="55">
        <f t="shared" si="18"/>
        <v>17524244</v>
      </c>
      <c r="E77" s="55">
        <f t="shared" si="18"/>
        <v>6739990.3300000001</v>
      </c>
      <c r="F77" s="55">
        <f t="shared" si="18"/>
        <v>6576154.1600000001</v>
      </c>
      <c r="G77" s="55">
        <f>G43+G9</f>
        <v>10784253.67</v>
      </c>
    </row>
    <row r="78" spans="1:7" x14ac:dyDescent="0.25">
      <c r="A78" s="18"/>
      <c r="B78" s="27"/>
      <c r="C78" s="27"/>
      <c r="D78" s="27"/>
      <c r="E78" s="27"/>
      <c r="F78" s="27"/>
      <c r="G78" s="27"/>
    </row>
    <row r="82" spans="1:7" x14ac:dyDescent="0.25">
      <c r="A82" s="1" t="s">
        <v>158</v>
      </c>
      <c r="B82" s="2"/>
      <c r="C82" s="2"/>
      <c r="D82"/>
      <c r="E82"/>
      <c r="F82"/>
      <c r="G82"/>
    </row>
    <row r="83" spans="1:7" x14ac:dyDescent="0.25">
      <c r="A83" s="3"/>
      <c r="B83" s="2"/>
      <c r="C83" s="2"/>
      <c r="D83"/>
      <c r="E83"/>
      <c r="F83"/>
      <c r="G83"/>
    </row>
    <row r="84" spans="1:7" x14ac:dyDescent="0.25">
      <c r="A84" s="3"/>
      <c r="B84" s="2"/>
      <c r="C84" s="2"/>
      <c r="D84"/>
      <c r="E84"/>
      <c r="F84"/>
      <c r="G84"/>
    </row>
    <row r="85" spans="1:7" x14ac:dyDescent="0.25">
      <c r="A85" s="3"/>
      <c r="B85" s="2"/>
      <c r="C85" s="2"/>
      <c r="D85"/>
      <c r="E85"/>
      <c r="F85"/>
      <c r="G85"/>
    </row>
    <row r="86" spans="1:7" x14ac:dyDescent="0.25">
      <c r="A86" s="4"/>
      <c r="B86" s="5"/>
      <c r="C86" s="4"/>
      <c r="D86"/>
      <c r="E86"/>
      <c r="F86"/>
      <c r="G86"/>
    </row>
    <row r="87" spans="1:7" x14ac:dyDescent="0.25">
      <c r="A87" s="6"/>
      <c r="B87" s="4"/>
      <c r="C87" s="4"/>
      <c r="D87"/>
      <c r="E87"/>
      <c r="F87"/>
      <c r="G87"/>
    </row>
    <row r="88" spans="1:7" x14ac:dyDescent="0.25">
      <c r="A88" s="4" t="s">
        <v>159</v>
      </c>
      <c r="B88" s="6" t="s">
        <v>160</v>
      </c>
      <c r="D88"/>
      <c r="E88"/>
      <c r="F88" s="3" t="s">
        <v>159</v>
      </c>
      <c r="G88"/>
    </row>
    <row r="89" spans="1:7" x14ac:dyDescent="0.25">
      <c r="A89" s="14" t="s">
        <v>167</v>
      </c>
      <c r="B89" s="7" t="s">
        <v>161</v>
      </c>
      <c r="D89"/>
      <c r="E89"/>
      <c r="F89" s="3" t="s">
        <v>162</v>
      </c>
      <c r="G89"/>
    </row>
    <row r="90" spans="1:7" x14ac:dyDescent="0.25">
      <c r="A90" s="2" t="s">
        <v>163</v>
      </c>
      <c r="B90" s="3" t="s">
        <v>164</v>
      </c>
      <c r="D90"/>
      <c r="E90"/>
      <c r="F90" s="3" t="s">
        <v>165</v>
      </c>
      <c r="G90"/>
    </row>
    <row r="91" spans="1:7" x14ac:dyDescent="0.25">
      <c r="A91"/>
      <c r="B91"/>
      <c r="C91"/>
      <c r="D91"/>
      <c r="E91"/>
      <c r="F91"/>
      <c r="G9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G9" sqref="G9"/>
    </sheetView>
  </sheetViews>
  <sheetFormatPr baseColWidth="10" defaultRowHeight="15" x14ac:dyDescent="0.25"/>
  <cols>
    <col min="1" max="1" width="56.7109375" customWidth="1"/>
    <col min="3" max="3" width="14.5703125" customWidth="1"/>
  </cols>
  <sheetData>
    <row r="1" spans="1:7" x14ac:dyDescent="0.25">
      <c r="A1" s="89"/>
      <c r="B1" s="93"/>
      <c r="C1" s="93"/>
      <c r="D1" s="93"/>
      <c r="E1" s="93"/>
      <c r="F1" s="93"/>
      <c r="G1" s="93"/>
    </row>
    <row r="2" spans="1:7" x14ac:dyDescent="0.25">
      <c r="A2" s="66" t="s">
        <v>157</v>
      </c>
      <c r="B2" s="67"/>
      <c r="C2" s="67"/>
      <c r="D2" s="67"/>
      <c r="E2" s="67"/>
      <c r="F2" s="67"/>
      <c r="G2" s="68"/>
    </row>
    <row r="3" spans="1:7" x14ac:dyDescent="0.25">
      <c r="A3" s="72" t="s">
        <v>7</v>
      </c>
      <c r="B3" s="73"/>
      <c r="C3" s="73"/>
      <c r="D3" s="73"/>
      <c r="E3" s="73"/>
      <c r="F3" s="73"/>
      <c r="G3" s="74"/>
    </row>
    <row r="4" spans="1:7" x14ac:dyDescent="0.25">
      <c r="A4" s="72" t="s">
        <v>142</v>
      </c>
      <c r="B4" s="73"/>
      <c r="C4" s="73"/>
      <c r="D4" s="73"/>
      <c r="E4" s="73"/>
      <c r="F4" s="73"/>
      <c r="G4" s="74"/>
    </row>
    <row r="5" spans="1:7" x14ac:dyDescent="0.25">
      <c r="A5" s="72" t="s">
        <v>166</v>
      </c>
      <c r="B5" s="73"/>
      <c r="C5" s="73"/>
      <c r="D5" s="73"/>
      <c r="E5" s="73"/>
      <c r="F5" s="73"/>
      <c r="G5" s="74"/>
    </row>
    <row r="6" spans="1:7" x14ac:dyDescent="0.25">
      <c r="A6" s="75" t="s">
        <v>0</v>
      </c>
      <c r="B6" s="76"/>
      <c r="C6" s="76"/>
      <c r="D6" s="76"/>
      <c r="E6" s="76"/>
      <c r="F6" s="76"/>
      <c r="G6" s="77"/>
    </row>
    <row r="7" spans="1:7" x14ac:dyDescent="0.25">
      <c r="A7" s="78" t="s">
        <v>143</v>
      </c>
      <c r="B7" s="82" t="s">
        <v>9</v>
      </c>
      <c r="C7" s="82"/>
      <c r="D7" s="82"/>
      <c r="E7" s="82"/>
      <c r="F7" s="82"/>
      <c r="G7" s="82" t="s">
        <v>10</v>
      </c>
    </row>
    <row r="8" spans="1:7" ht="22.5" x14ac:dyDescent="0.25">
      <c r="A8" s="79"/>
      <c r="B8" s="8" t="s">
        <v>11</v>
      </c>
      <c r="C8" s="31" t="s">
        <v>105</v>
      </c>
      <c r="D8" s="31" t="s">
        <v>6</v>
      </c>
      <c r="E8" s="31" t="s">
        <v>3</v>
      </c>
      <c r="F8" s="31" t="s">
        <v>4</v>
      </c>
      <c r="G8" s="92"/>
    </row>
    <row r="9" spans="1:7" x14ac:dyDescent="0.25">
      <c r="A9" s="20" t="s">
        <v>144</v>
      </c>
      <c r="B9" s="58">
        <f>SUM(B10,B11,B12,B15,B16,B19)</f>
        <v>8861852.0999999996</v>
      </c>
      <c r="C9" s="58">
        <f t="shared" ref="C9:F9" si="0">SUM(C10,C11,C12,C15,C16,C19)</f>
        <v>0</v>
      </c>
      <c r="D9" s="58">
        <f t="shared" si="0"/>
        <v>8861852.0999999996</v>
      </c>
      <c r="E9" s="58">
        <f t="shared" si="0"/>
        <v>3952595.4400000004</v>
      </c>
      <c r="F9" s="58">
        <f t="shared" si="0"/>
        <v>3952595.4400000004</v>
      </c>
      <c r="G9" s="58">
        <f>SUM(G10,G11,G12,G15,G16,G19)</f>
        <v>4909256.6599999992</v>
      </c>
    </row>
    <row r="10" spans="1:7" x14ac:dyDescent="0.25">
      <c r="A10" s="17" t="s">
        <v>145</v>
      </c>
      <c r="B10" s="59">
        <v>7754356.0999999996</v>
      </c>
      <c r="C10" s="59">
        <v>0</v>
      </c>
      <c r="D10" s="59">
        <v>7754356.0999999996</v>
      </c>
      <c r="E10" s="59">
        <v>3584137.47</v>
      </c>
      <c r="F10" s="59">
        <v>3584137.47</v>
      </c>
      <c r="G10" s="59">
        <f>D10-E10</f>
        <v>4170218.6299999994</v>
      </c>
    </row>
    <row r="11" spans="1:7" x14ac:dyDescent="0.25">
      <c r="A11" s="17" t="s">
        <v>146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f>D11-E11</f>
        <v>0</v>
      </c>
    </row>
    <row r="12" spans="1:7" x14ac:dyDescent="0.25">
      <c r="A12" s="17" t="s">
        <v>147</v>
      </c>
      <c r="B12" s="59">
        <f>B13+B14</f>
        <v>1107496</v>
      </c>
      <c r="C12" s="59">
        <f t="shared" ref="C12:F12" si="1">C13+C14</f>
        <v>0</v>
      </c>
      <c r="D12" s="59">
        <f t="shared" si="1"/>
        <v>1107496</v>
      </c>
      <c r="E12" s="59">
        <f t="shared" si="1"/>
        <v>368457.97</v>
      </c>
      <c r="F12" s="59">
        <f t="shared" si="1"/>
        <v>368457.97</v>
      </c>
      <c r="G12" s="59">
        <f>G13+G14</f>
        <v>739038.03</v>
      </c>
    </row>
    <row r="13" spans="1:7" x14ac:dyDescent="0.25">
      <c r="A13" s="21" t="s">
        <v>148</v>
      </c>
      <c r="B13" s="59">
        <v>1107496</v>
      </c>
      <c r="C13" s="59">
        <v>0</v>
      </c>
      <c r="D13" s="59">
        <v>1107496</v>
      </c>
      <c r="E13" s="59">
        <v>368457.97</v>
      </c>
      <c r="F13" s="59">
        <v>368457.97</v>
      </c>
      <c r="G13" s="59">
        <f>D13-E13</f>
        <v>739038.03</v>
      </c>
    </row>
    <row r="14" spans="1:7" x14ac:dyDescent="0.25">
      <c r="A14" s="21" t="s">
        <v>149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f t="shared" ref="G14:G15" si="2">D14-E14</f>
        <v>0</v>
      </c>
    </row>
    <row r="15" spans="1:7" x14ac:dyDescent="0.25">
      <c r="A15" s="17" t="s">
        <v>150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f t="shared" si="2"/>
        <v>0</v>
      </c>
    </row>
    <row r="16" spans="1:7" s="19" customFormat="1" ht="22.5" x14ac:dyDescent="0.25">
      <c r="A16" s="32" t="s">
        <v>151</v>
      </c>
      <c r="B16" s="59">
        <f>B17+B18</f>
        <v>0</v>
      </c>
      <c r="C16" s="59">
        <f t="shared" ref="C16:G16" si="3">C17+C18</f>
        <v>0</v>
      </c>
      <c r="D16" s="59">
        <f t="shared" si="3"/>
        <v>0</v>
      </c>
      <c r="E16" s="59">
        <f t="shared" si="3"/>
        <v>0</v>
      </c>
      <c r="F16" s="59">
        <f t="shared" si="3"/>
        <v>0</v>
      </c>
      <c r="G16" s="59">
        <f t="shared" si="3"/>
        <v>0</v>
      </c>
    </row>
    <row r="17" spans="1:7" x14ac:dyDescent="0.25">
      <c r="A17" s="21" t="s">
        <v>152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f>D17-E17</f>
        <v>0</v>
      </c>
    </row>
    <row r="18" spans="1:7" x14ac:dyDescent="0.25">
      <c r="A18" s="21" t="s">
        <v>153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f>D18-E18</f>
        <v>0</v>
      </c>
    </row>
    <row r="19" spans="1:7" x14ac:dyDescent="0.25">
      <c r="A19" s="17" t="s">
        <v>154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f>D19-E19</f>
        <v>0</v>
      </c>
    </row>
    <row r="20" spans="1:7" x14ac:dyDescent="0.25">
      <c r="A20" s="9"/>
      <c r="B20" s="60"/>
      <c r="C20" s="60"/>
      <c r="D20" s="60"/>
      <c r="E20" s="60"/>
      <c r="F20" s="60"/>
      <c r="G20" s="60"/>
    </row>
    <row r="21" spans="1:7" x14ac:dyDescent="0.25">
      <c r="A21" s="29" t="s">
        <v>155</v>
      </c>
      <c r="B21" s="58">
        <f>SUM(B22,B23,B24,B27,B28,B31)</f>
        <v>0</v>
      </c>
      <c r="C21" s="58">
        <f t="shared" ref="C21:F21" si="4">SUM(C22,C23,C24,C27,C28,C31)</f>
        <v>0</v>
      </c>
      <c r="D21" s="58">
        <f t="shared" si="4"/>
        <v>0</v>
      </c>
      <c r="E21" s="58">
        <f t="shared" si="4"/>
        <v>0</v>
      </c>
      <c r="F21" s="58">
        <f t="shared" si="4"/>
        <v>0</v>
      </c>
      <c r="G21" s="58">
        <f>SUM(G22,G23,G24,G27,G28,G31)</f>
        <v>0</v>
      </c>
    </row>
    <row r="22" spans="1:7" x14ac:dyDescent="0.25">
      <c r="A22" s="17" t="s">
        <v>145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f>D22-E22</f>
        <v>0</v>
      </c>
    </row>
    <row r="23" spans="1:7" x14ac:dyDescent="0.25">
      <c r="A23" s="17" t="s">
        <v>146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f>D23-E23</f>
        <v>0</v>
      </c>
    </row>
    <row r="24" spans="1:7" x14ac:dyDescent="0.25">
      <c r="A24" s="17" t="s">
        <v>147</v>
      </c>
      <c r="B24" s="59">
        <f>B25+B26</f>
        <v>0</v>
      </c>
      <c r="C24" s="59">
        <f t="shared" ref="C24:G24" si="5">C25+C26</f>
        <v>0</v>
      </c>
      <c r="D24" s="59">
        <f t="shared" si="5"/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</row>
    <row r="25" spans="1:7" x14ac:dyDescent="0.25">
      <c r="A25" s="21" t="s">
        <v>148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f>D25-E25</f>
        <v>0</v>
      </c>
    </row>
    <row r="26" spans="1:7" x14ac:dyDescent="0.25">
      <c r="A26" s="21" t="s">
        <v>149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f t="shared" ref="G26:G27" si="6">D26-E26</f>
        <v>0</v>
      </c>
    </row>
    <row r="27" spans="1:7" x14ac:dyDescent="0.25">
      <c r="A27" s="17" t="s">
        <v>150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f t="shared" si="6"/>
        <v>0</v>
      </c>
    </row>
    <row r="28" spans="1:7" s="19" customFormat="1" ht="22.5" x14ac:dyDescent="0.25">
      <c r="A28" s="32" t="s">
        <v>151</v>
      </c>
      <c r="B28" s="59">
        <f>B29+B30</f>
        <v>0</v>
      </c>
      <c r="C28" s="59">
        <f t="shared" ref="C28:G28" si="7">C29+C30</f>
        <v>0</v>
      </c>
      <c r="D28" s="59">
        <f t="shared" si="7"/>
        <v>0</v>
      </c>
      <c r="E28" s="59">
        <f t="shared" si="7"/>
        <v>0</v>
      </c>
      <c r="F28" s="59">
        <f t="shared" si="7"/>
        <v>0</v>
      </c>
      <c r="G28" s="59">
        <f t="shared" si="7"/>
        <v>0</v>
      </c>
    </row>
    <row r="29" spans="1:7" x14ac:dyDescent="0.25">
      <c r="A29" s="21" t="s">
        <v>152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f>D29-E29</f>
        <v>0</v>
      </c>
    </row>
    <row r="30" spans="1:7" x14ac:dyDescent="0.25">
      <c r="A30" s="21" t="s">
        <v>153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f t="shared" ref="G30:G31" si="8">D30-E30</f>
        <v>0</v>
      </c>
    </row>
    <row r="31" spans="1:7" x14ac:dyDescent="0.25">
      <c r="A31" s="17" t="s">
        <v>154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f t="shared" si="8"/>
        <v>0</v>
      </c>
    </row>
    <row r="32" spans="1:7" x14ac:dyDescent="0.25">
      <c r="A32" s="9"/>
      <c r="B32" s="60"/>
      <c r="C32" s="60"/>
      <c r="D32" s="60"/>
      <c r="E32" s="60"/>
      <c r="F32" s="60"/>
      <c r="G32" s="60"/>
    </row>
    <row r="33" spans="1:7" x14ac:dyDescent="0.25">
      <c r="A33" s="15" t="s">
        <v>156</v>
      </c>
      <c r="B33" s="58">
        <f>B21+B9</f>
        <v>8861852.0999999996</v>
      </c>
      <c r="C33" s="58">
        <f t="shared" ref="C33:G33" si="9">C21+C9</f>
        <v>0</v>
      </c>
      <c r="D33" s="58">
        <f t="shared" si="9"/>
        <v>8861852.0999999996</v>
      </c>
      <c r="E33" s="58">
        <f t="shared" si="9"/>
        <v>3952595.4400000004</v>
      </c>
      <c r="F33" s="58">
        <f t="shared" si="9"/>
        <v>3952595.4400000004</v>
      </c>
      <c r="G33" s="58">
        <f t="shared" si="9"/>
        <v>4909256.6599999992</v>
      </c>
    </row>
    <row r="34" spans="1:7" x14ac:dyDescent="0.25">
      <c r="A34" s="16"/>
      <c r="B34" s="30"/>
      <c r="C34" s="30"/>
      <c r="D34" s="30"/>
      <c r="E34" s="30"/>
      <c r="F34" s="30"/>
      <c r="G34" s="30"/>
    </row>
    <row r="37" spans="1:7" x14ac:dyDescent="0.25">
      <c r="A37" s="1" t="s">
        <v>158</v>
      </c>
      <c r="B37" s="2"/>
      <c r="C37" s="2"/>
    </row>
    <row r="38" spans="1:7" x14ac:dyDescent="0.25">
      <c r="A38" s="3"/>
      <c r="B38" s="2"/>
      <c r="C38" s="2"/>
    </row>
    <row r="39" spans="1:7" x14ac:dyDescent="0.25">
      <c r="A39" s="3"/>
      <c r="B39" s="2"/>
      <c r="C39" s="2"/>
    </row>
    <row r="40" spans="1:7" x14ac:dyDescent="0.25">
      <c r="A40" s="3"/>
      <c r="B40" s="2"/>
      <c r="C40" s="2"/>
    </row>
    <row r="41" spans="1:7" x14ac:dyDescent="0.25">
      <c r="A41" s="3"/>
      <c r="B41" s="2"/>
      <c r="C41" s="2"/>
    </row>
    <row r="42" spans="1:7" x14ac:dyDescent="0.25">
      <c r="A42" s="4"/>
      <c r="B42" s="5"/>
      <c r="C42" s="4"/>
    </row>
    <row r="43" spans="1:7" x14ac:dyDescent="0.25">
      <c r="A43" s="6"/>
      <c r="B43" s="4"/>
      <c r="C43" s="4"/>
    </row>
    <row r="44" spans="1:7" x14ac:dyDescent="0.25">
      <c r="A44" s="4" t="s">
        <v>159</v>
      </c>
      <c r="B44" s="6" t="s">
        <v>160</v>
      </c>
      <c r="C44" s="11"/>
      <c r="F44" s="3" t="s">
        <v>159</v>
      </c>
    </row>
    <row r="45" spans="1:7" x14ac:dyDescent="0.25">
      <c r="A45" s="14" t="s">
        <v>167</v>
      </c>
      <c r="B45" s="7" t="s">
        <v>161</v>
      </c>
      <c r="C45" s="11"/>
      <c r="F45" s="3" t="s">
        <v>162</v>
      </c>
    </row>
    <row r="46" spans="1:7" x14ac:dyDescent="0.25">
      <c r="A46" s="2" t="s">
        <v>163</v>
      </c>
      <c r="B46" s="3" t="s">
        <v>164</v>
      </c>
      <c r="C46" s="11"/>
      <c r="F46" s="3" t="s">
        <v>165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 a)</vt:lpstr>
      <vt:lpstr>F6 b)</vt:lpstr>
      <vt:lpstr>F6 c)</vt:lpstr>
      <vt:lpstr>F6 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2018-07-30T15:21:47Z</cp:lastPrinted>
  <dcterms:created xsi:type="dcterms:W3CDTF">2018-06-27T18:50:15Z</dcterms:created>
  <dcterms:modified xsi:type="dcterms:W3CDTF">2018-07-30T16:00:18Z</dcterms:modified>
</cp:coreProperties>
</file>