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IMPRESOS 4TO TRIM 19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1" i="6"/>
  <c r="H50" i="6"/>
  <c r="H48" i="6"/>
  <c r="H46" i="6"/>
  <c r="H42" i="6"/>
  <c r="H41" i="6"/>
  <c r="H40" i="6"/>
  <c r="H39" i="6"/>
  <c r="H38" i="6"/>
  <c r="H37" i="6"/>
  <c r="H36" i="6"/>
  <c r="H35" i="6"/>
  <c r="H34" i="6"/>
  <c r="H33" i="6"/>
  <c r="H30" i="6"/>
  <c r="H21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H52" i="6" s="1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E53" i="6"/>
  <c r="H53" i="6" s="1"/>
  <c r="E43" i="6"/>
  <c r="H43" i="6" s="1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<sst xmlns="http://schemas.openxmlformats.org/spreadsheetml/2006/main" count="227" uniqueCount="148">
  <si>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</si>
  <si>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</si>
  <si>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</si>
  <si>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</si>
  <si>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</si>
  <si>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</si>
  <si>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</si>
  <si>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</si>
  <si>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</si>
  <si>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</si>
  <si>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</si>
  <si>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</si>
  <si>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</si>
  <si>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</si>
  <si>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</si>
  <si>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</si>
  <si>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</si>
  <si>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</si>
  <si>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</si>
  <si>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</si>
  <si>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</si>
  <si>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</si>
  <si>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</si>
  <si>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</si>
  <si>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</si>
  <si>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</si>
  <si>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</si>
  <si>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</si>
  <si>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</si>
  <si>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</si>
  <si>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</si>
  <si>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</si>
  <si>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</si>
  <si>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</si>
  <si>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</si>
  <si>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</si>
  <si>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</si>
  <si>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</si>
  <si>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</si>
  <si>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</si>
  <si>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</si>
  <si>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</si>
  <si>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</si>
  <si>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</si>
  <si>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</si>
  <si>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</si>
  <si>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</si>
  <si>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</si>
  <si>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</si>
  <si>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</si>
  <si>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</si>
  <si>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</si>
  <si>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</si>
  <si>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</si>
  <si>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</si>
  <si>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</si>
  <si>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</si>
  <si>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</si>
  <si>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</si>
  <si>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</si>
  <si>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</si>
  <si>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</si>
  <si>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</si>
  <si>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</si>
  <si>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</si>
  <si>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</si>
  <si>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</si>
  <si>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</si>
  <si>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</si>
  <si>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</si>
  <si>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</si>
  <si>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</si>
  <si>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</si>
  <si>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</si>
  <si>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</si>
  <si>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</si>
  <si>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</si>
  <si>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</si>
  <si>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</si>
  <si>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</si>
  <si>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</si>
  <si>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</si>
  <si>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</si>
  <si>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</si>
  <si>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</si>
  <si>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</si>
  <si>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</si>
  <si>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</si>
  <si>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</si>
  <si>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</si>
  <si>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</si>
  <si>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</si>
  <si>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</si>
  <si>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</si>
  <si>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</si>
  <si>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</si>
  <si>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</si>
  <si>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</si>
  <si>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</si>
  <si>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</si>
  <si>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</si>
  <si>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</si>
  <si>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</si>
  <si>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</si>
  <si>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</si>
  <si>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</si>
  <si>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</si>
  <si>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</si>
  <si>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</si>
  <si>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</si>
  <si>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</si>
  <si>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</si>
  <si>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</si>
  <si>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</si>
  <si>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</si>
  <si>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</si>
  <si>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</si>
  <si>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</si>
  <si>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</si>
  <si>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</si>
  <si>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</si>
  <si>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</si>
  <si>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</si>
  <si>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</si>
  <si>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</si>
  <si>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</si>
  <si>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</si>
  <si>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</si>
  <si>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</si>
  <si>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</si>
  <si>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</si>
  <si>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ADMINISTRACIÓN</t>
  </si>
  <si>
    <t>OPERACIÓN</t>
  </si>
  <si>
    <t>CONSEJO DIRECTIVO</t>
  </si>
  <si>
    <t>PLANTA TRATADORA DE AGUA</t>
  </si>
  <si>
    <t>Gobierno (Federal/Estatal/Municipal) de SISTEMA DE AGUA POTABLE Y ALCANTARILLA DEO DE ROMITA, GTO.
Estado Analítico del Ejercicio del Presupuesto de Egresos
Clasificación Administrativa
Del 1 de Enero al AL 31 DE DICIEMBRE DEL 2019</t>
  </si>
  <si>
    <t>Sector Paraestatal del Gobierno (Federal/Estatal/Municipal) de SISTEMA DE AGUA POTABLE Y ALCANTARILLA DEO DE ROMITA, GTO.
Estado Analítico del Ejercicio del Presupuesto de Egresos
Clasificación Administrativa
Del 1 de Enero al AL 31 DE DICIEMBRE DEL 2019</t>
  </si>
  <si>
    <t>SISTEMA DE AGUA POTABLE Y ALCANTARILLADO DE ROMITA, GTO.
ESTADO ANALÍTICO DEL EJERCICIO DEL PRESUPUESTO DE EGRESOS
Clasificación Funcional (Finalidad y Función)
Del 1 de Enero al AL 31 DE DICIEMBRE DEL 2019</t>
  </si>
  <si>
    <t>SISTEMA DE AGUA POTABLE Y ALCANTARILLADO DE ROMITA, GTO.
ESTADO ANALÍTICO DEL EJERCICIO DEL PRESUPUESTO DE EGRESOS
Clasificación por Objeto del Gasto (Capítulo y Concepto)
Del 1 de Enero al AL 31 DE DICIEMBRE DEL 2019</t>
  </si>
  <si>
    <t>SISTEMA DE AGUA POTABLE Y ALCANTARILLADO DE ROMITA, GTO.
ESTADO ANALÍTICO DEL EJERCICIO DEL PRESUPUESTO DE EGRESOS
Clasificación Económica (por Tipo de Gasto)
Del 1 de Enero al AL 31 DE DICIEMBRE DEL 2019</t>
  </si>
  <si>
    <t>SISTEMA DE AGUA POTABLE Y ALCANTARILLADO DE ROMITA, GTO.
ESTADO ANALÍTICO DEL EJERCICIO DEL PRESUPUESTO DE EGRESOS
Clasificación Administrativa
Del 1 de Enero al AL 31 DE DICIEMBRE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</si>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</sst>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 wrapText="1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workbookViewId="0">
      <selection activeCell="C70" sqref="C7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0" t="s">
        <v>138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57</v>
      </c>
      <c r="B2" s="66"/>
      <c r="C2" s="60" t="s">
        <v>63</v>
      </c>
      <c r="D2" s="61"/>
      <c r="E2" s="61"/>
      <c r="F2" s="61"/>
      <c r="G2" s="62"/>
      <c r="H2" s="63" t="s">
        <v>62</v>
      </c>
    </row>
    <row r="3" spans="1:8" ht="24.95" customHeight="1" x14ac:dyDescent="0.2">
      <c r="A3" s="67"/>
      <c r="B3" s="68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8" t="s">
        <v>64</v>
      </c>
      <c r="B5" s="7"/>
      <c r="C5" s="14">
        <f>SUM(C6:C12)</f>
        <v>9097229.7599999998</v>
      </c>
      <c r="D5" s="14">
        <f>SUM(D6:D12)</f>
        <v>1465901.3</v>
      </c>
      <c r="E5" s="14">
        <f>C5+D5</f>
        <v>10563131.060000001</v>
      </c>
      <c r="F5" s="14">
        <f>SUM(F6:F12)</f>
        <v>9563131.0600000005</v>
      </c>
      <c r="G5" s="14">
        <f>SUM(G6:G12)</f>
        <v>9411538.9499999993</v>
      </c>
      <c r="H5" s="14">
        <f>E5-F5</f>
        <v>1000000</v>
      </c>
    </row>
    <row r="6" spans="1:8" x14ac:dyDescent="0.2">
      <c r="A6" s="49">
        <v>1100</v>
      </c>
      <c r="B6" s="11" t="s">
        <v>73</v>
      </c>
      <c r="C6" s="15">
        <v>4219467.6100000003</v>
      </c>
      <c r="D6" s="15">
        <v>39673.85</v>
      </c>
      <c r="E6" s="15">
        <f t="shared" ref="E6:E69" si="0">C6+D6</f>
        <v>4259141.46</v>
      </c>
      <c r="F6" s="15">
        <v>4259141.46</v>
      </c>
      <c r="G6" s="15">
        <v>4259141.46</v>
      </c>
      <c r="H6" s="15">
        <f t="shared" ref="H6:H69" si="1">E6-F6</f>
        <v>0</v>
      </c>
    </row>
    <row r="7" spans="1:8" x14ac:dyDescent="0.2">
      <c r="A7" s="49">
        <v>1200</v>
      </c>
      <c r="B7" s="11" t="s">
        <v>74</v>
      </c>
      <c r="C7" s="15">
        <v>532447.96</v>
      </c>
      <c r="D7" s="15">
        <v>582676.16</v>
      </c>
      <c r="E7" s="15">
        <f t="shared" si="0"/>
        <v>1115124.1200000001</v>
      </c>
      <c r="F7" s="15">
        <v>1115124.1200000001</v>
      </c>
      <c r="G7" s="15">
        <v>1115124.1200000001</v>
      </c>
      <c r="H7" s="15">
        <f t="shared" si="1"/>
        <v>0</v>
      </c>
    </row>
    <row r="8" spans="1:8" x14ac:dyDescent="0.2">
      <c r="A8" s="49">
        <v>1300</v>
      </c>
      <c r="B8" s="11" t="s">
        <v>75</v>
      </c>
      <c r="C8" s="15">
        <v>1063844.72</v>
      </c>
      <c r="D8" s="15">
        <v>-48566.64</v>
      </c>
      <c r="E8" s="15">
        <f t="shared" si="0"/>
        <v>1015278.08</v>
      </c>
      <c r="F8" s="15">
        <v>1015278.08</v>
      </c>
      <c r="G8" s="15">
        <v>1015278.08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1047519.2</v>
      </c>
      <c r="D9" s="15">
        <v>132104.95999999999</v>
      </c>
      <c r="E9" s="15">
        <f t="shared" si="0"/>
        <v>1179624.1599999999</v>
      </c>
      <c r="F9" s="15">
        <v>1179624.1599999999</v>
      </c>
      <c r="G9" s="15">
        <v>1028032.05</v>
      </c>
      <c r="H9" s="15">
        <f t="shared" si="1"/>
        <v>0</v>
      </c>
    </row>
    <row r="10" spans="1:8" x14ac:dyDescent="0.2">
      <c r="A10" s="49">
        <v>1500</v>
      </c>
      <c r="B10" s="11" t="s">
        <v>76</v>
      </c>
      <c r="C10" s="15">
        <v>1390056.74</v>
      </c>
      <c r="D10" s="15">
        <v>754982.38</v>
      </c>
      <c r="E10" s="15">
        <f t="shared" si="0"/>
        <v>2145039.12</v>
      </c>
      <c r="F10" s="15">
        <v>1145039.1200000001</v>
      </c>
      <c r="G10" s="15">
        <v>1145039.1200000001</v>
      </c>
      <c r="H10" s="15">
        <f t="shared" si="1"/>
        <v>1000000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77</v>
      </c>
      <c r="C12" s="15">
        <v>843893.53</v>
      </c>
      <c r="D12" s="15">
        <v>5030.59</v>
      </c>
      <c r="E12" s="15">
        <f t="shared" si="0"/>
        <v>848924.12</v>
      </c>
      <c r="F12" s="15">
        <v>848924.12</v>
      </c>
      <c r="G12" s="15">
        <v>848924.12</v>
      </c>
      <c r="H12" s="15">
        <f t="shared" si="1"/>
        <v>0</v>
      </c>
    </row>
    <row r="13" spans="1:8" x14ac:dyDescent="0.2">
      <c r="A13" s="48" t="s">
        <v>65</v>
      </c>
      <c r="B13" s="7"/>
      <c r="C13" s="15">
        <f>SUM(C14:C22)</f>
        <v>2489860.0100000002</v>
      </c>
      <c r="D13" s="15">
        <f>SUM(D14:D22)</f>
        <v>-531219.27</v>
      </c>
      <c r="E13" s="15">
        <f t="shared" si="0"/>
        <v>1958640.7400000002</v>
      </c>
      <c r="F13" s="15">
        <f>SUM(F14:F22)</f>
        <v>1958640.74</v>
      </c>
      <c r="G13" s="15">
        <f>SUM(G14:G22)</f>
        <v>1958640.74</v>
      </c>
      <c r="H13" s="15">
        <f t="shared" si="1"/>
        <v>0</v>
      </c>
    </row>
    <row r="14" spans="1:8" x14ac:dyDescent="0.2">
      <c r="A14" s="49">
        <v>2100</v>
      </c>
      <c r="B14" s="11" t="s">
        <v>78</v>
      </c>
      <c r="C14" s="15">
        <v>127986.64</v>
      </c>
      <c r="D14" s="15">
        <v>-14193.8</v>
      </c>
      <c r="E14" s="15">
        <f t="shared" si="0"/>
        <v>113792.84</v>
      </c>
      <c r="F14" s="15">
        <v>113792.84</v>
      </c>
      <c r="G14" s="15">
        <v>113792.84</v>
      </c>
      <c r="H14" s="15">
        <f t="shared" si="1"/>
        <v>0</v>
      </c>
    </row>
    <row r="15" spans="1:8" x14ac:dyDescent="0.2">
      <c r="A15" s="49">
        <v>2200</v>
      </c>
      <c r="B15" s="11" t="s">
        <v>79</v>
      </c>
      <c r="C15" s="15">
        <v>36256</v>
      </c>
      <c r="D15" s="15">
        <v>-18892.62</v>
      </c>
      <c r="E15" s="15">
        <f t="shared" si="0"/>
        <v>17363.38</v>
      </c>
      <c r="F15" s="15">
        <v>17363.38</v>
      </c>
      <c r="G15" s="15">
        <v>17363.38</v>
      </c>
      <c r="H15" s="15">
        <f t="shared" si="1"/>
        <v>0</v>
      </c>
    </row>
    <row r="16" spans="1:8" x14ac:dyDescent="0.2">
      <c r="A16" s="49">
        <v>2300</v>
      </c>
      <c r="B16" s="11" t="s">
        <v>80</v>
      </c>
      <c r="C16" s="15">
        <v>633441.76</v>
      </c>
      <c r="D16" s="15">
        <v>-314179.83</v>
      </c>
      <c r="E16" s="15">
        <f t="shared" si="0"/>
        <v>319261.93</v>
      </c>
      <c r="F16" s="15">
        <v>319261.93</v>
      </c>
      <c r="G16" s="15">
        <v>319261.93</v>
      </c>
      <c r="H16" s="15">
        <f t="shared" si="1"/>
        <v>0</v>
      </c>
    </row>
    <row r="17" spans="1:8" x14ac:dyDescent="0.2">
      <c r="A17" s="49">
        <v>2400</v>
      </c>
      <c r="B17" s="11" t="s">
        <v>81</v>
      </c>
      <c r="C17" s="15">
        <v>712059.6</v>
      </c>
      <c r="D17" s="15">
        <v>-172851.91</v>
      </c>
      <c r="E17" s="15">
        <f t="shared" si="0"/>
        <v>539207.68999999994</v>
      </c>
      <c r="F17" s="15">
        <v>539207.68999999994</v>
      </c>
      <c r="G17" s="15">
        <v>539207.68999999994</v>
      </c>
      <c r="H17" s="15">
        <f t="shared" si="1"/>
        <v>0</v>
      </c>
    </row>
    <row r="18" spans="1:8" x14ac:dyDescent="0.2">
      <c r="A18" s="49">
        <v>2500</v>
      </c>
      <c r="B18" s="11" t="s">
        <v>82</v>
      </c>
      <c r="C18" s="15">
        <v>2142.4</v>
      </c>
      <c r="D18" s="15">
        <v>-2142.4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83</v>
      </c>
      <c r="C19" s="15">
        <v>588677.5</v>
      </c>
      <c r="D19" s="15">
        <v>-3448.1</v>
      </c>
      <c r="E19" s="15">
        <f t="shared" si="0"/>
        <v>585229.4</v>
      </c>
      <c r="F19" s="15">
        <v>585229.4</v>
      </c>
      <c r="G19" s="15">
        <v>585229.4</v>
      </c>
      <c r="H19" s="15">
        <f t="shared" si="1"/>
        <v>0</v>
      </c>
    </row>
    <row r="20" spans="1:8" x14ac:dyDescent="0.2">
      <c r="A20" s="49">
        <v>2700</v>
      </c>
      <c r="B20" s="11" t="s">
        <v>84</v>
      </c>
      <c r="C20" s="15">
        <v>110869.2</v>
      </c>
      <c r="D20" s="15">
        <v>-33993.17</v>
      </c>
      <c r="E20" s="15">
        <f t="shared" si="0"/>
        <v>76876.03</v>
      </c>
      <c r="F20" s="15">
        <v>76876.03</v>
      </c>
      <c r="G20" s="15">
        <v>76876.03</v>
      </c>
      <c r="H20" s="15">
        <f t="shared" si="1"/>
        <v>0</v>
      </c>
    </row>
    <row r="21" spans="1:8" x14ac:dyDescent="0.2">
      <c r="A21" s="49">
        <v>2800</v>
      </c>
      <c r="B21" s="11" t="s">
        <v>85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86</v>
      </c>
      <c r="C22" s="15">
        <v>278426.90999999997</v>
      </c>
      <c r="D22" s="15">
        <v>28482.560000000001</v>
      </c>
      <c r="E22" s="15">
        <f t="shared" si="0"/>
        <v>306909.46999999997</v>
      </c>
      <c r="F22" s="15">
        <v>306909.46999999997</v>
      </c>
      <c r="G22" s="15">
        <v>306909.46999999997</v>
      </c>
      <c r="H22" s="15">
        <f t="shared" si="1"/>
        <v>0</v>
      </c>
    </row>
    <row r="23" spans="1:8" x14ac:dyDescent="0.2">
      <c r="A23" s="48" t="s">
        <v>66</v>
      </c>
      <c r="B23" s="7"/>
      <c r="C23" s="15">
        <f>SUM(C24:C32)</f>
        <v>5732309.0499999998</v>
      </c>
      <c r="D23" s="15">
        <f>SUM(D24:D32)</f>
        <v>-1093575.03</v>
      </c>
      <c r="E23" s="15">
        <f t="shared" si="0"/>
        <v>4638734.0199999996</v>
      </c>
      <c r="F23" s="15">
        <f>SUM(F24:F32)</f>
        <v>4638734.0199999996</v>
      </c>
      <c r="G23" s="15">
        <f>SUM(G24:G32)</f>
        <v>4395465.0199999996</v>
      </c>
      <c r="H23" s="15">
        <f t="shared" si="1"/>
        <v>0</v>
      </c>
    </row>
    <row r="24" spans="1:8" x14ac:dyDescent="0.2">
      <c r="A24" s="49">
        <v>3100</v>
      </c>
      <c r="B24" s="11" t="s">
        <v>87</v>
      </c>
      <c r="C24" s="15">
        <v>2608201.7200000002</v>
      </c>
      <c r="D24" s="15">
        <v>-33902.97</v>
      </c>
      <c r="E24" s="15">
        <f t="shared" si="0"/>
        <v>2574298.75</v>
      </c>
      <c r="F24" s="15">
        <v>2574298.75</v>
      </c>
      <c r="G24" s="15">
        <v>2574298.75</v>
      </c>
      <c r="H24" s="15">
        <f t="shared" si="1"/>
        <v>0</v>
      </c>
    </row>
    <row r="25" spans="1:8" x14ac:dyDescent="0.2">
      <c r="A25" s="49">
        <v>3200</v>
      </c>
      <c r="B25" s="11" t="s">
        <v>88</v>
      </c>
      <c r="C25" s="15">
        <v>49060.959999999999</v>
      </c>
      <c r="D25" s="15">
        <v>-22743.71</v>
      </c>
      <c r="E25" s="15">
        <f t="shared" si="0"/>
        <v>26317.25</v>
      </c>
      <c r="F25" s="15">
        <v>26317.25</v>
      </c>
      <c r="G25" s="15">
        <v>26317.25</v>
      </c>
      <c r="H25" s="15">
        <f t="shared" si="1"/>
        <v>0</v>
      </c>
    </row>
    <row r="26" spans="1:8" x14ac:dyDescent="0.2">
      <c r="A26" s="49">
        <v>3300</v>
      </c>
      <c r="B26" s="11" t="s">
        <v>89</v>
      </c>
      <c r="C26" s="15">
        <v>597593.63</v>
      </c>
      <c r="D26" s="15">
        <v>-222436.37</v>
      </c>
      <c r="E26" s="15">
        <f t="shared" si="0"/>
        <v>375157.26</v>
      </c>
      <c r="F26" s="15">
        <v>375157.26</v>
      </c>
      <c r="G26" s="15">
        <v>375157.26</v>
      </c>
      <c r="H26" s="15">
        <f t="shared" si="1"/>
        <v>0</v>
      </c>
    </row>
    <row r="27" spans="1:8" x14ac:dyDescent="0.2">
      <c r="A27" s="49">
        <v>3400</v>
      </c>
      <c r="B27" s="11" t="s">
        <v>90</v>
      </c>
      <c r="C27" s="15">
        <v>32598.26</v>
      </c>
      <c r="D27" s="15">
        <v>1736.38</v>
      </c>
      <c r="E27" s="15">
        <f t="shared" si="0"/>
        <v>34334.639999999999</v>
      </c>
      <c r="F27" s="15">
        <v>34334.639999999999</v>
      </c>
      <c r="G27" s="15">
        <v>34334.639999999999</v>
      </c>
      <c r="H27" s="15">
        <f t="shared" si="1"/>
        <v>0</v>
      </c>
    </row>
    <row r="28" spans="1:8" x14ac:dyDescent="0.2">
      <c r="A28" s="49">
        <v>3500</v>
      </c>
      <c r="B28" s="11" t="s">
        <v>91</v>
      </c>
      <c r="C28" s="15">
        <v>626175.73</v>
      </c>
      <c r="D28" s="15">
        <v>-280809.59999999998</v>
      </c>
      <c r="E28" s="15">
        <f t="shared" si="0"/>
        <v>345366.13</v>
      </c>
      <c r="F28" s="15">
        <v>345366.13</v>
      </c>
      <c r="G28" s="15">
        <v>345366.13</v>
      </c>
      <c r="H28" s="15">
        <f t="shared" si="1"/>
        <v>0</v>
      </c>
    </row>
    <row r="29" spans="1:8" x14ac:dyDescent="0.2">
      <c r="A29" s="49">
        <v>3600</v>
      </c>
      <c r="B29" s="11" t="s">
        <v>92</v>
      </c>
      <c r="C29" s="15">
        <v>123248.15</v>
      </c>
      <c r="D29" s="15">
        <v>-61151.15</v>
      </c>
      <c r="E29" s="15">
        <f t="shared" si="0"/>
        <v>62096.999999999993</v>
      </c>
      <c r="F29" s="15">
        <v>62097</v>
      </c>
      <c r="G29" s="15">
        <v>62097</v>
      </c>
      <c r="H29" s="15">
        <f t="shared" si="1"/>
        <v>0</v>
      </c>
    </row>
    <row r="30" spans="1:8" x14ac:dyDescent="0.2">
      <c r="A30" s="49">
        <v>3700</v>
      </c>
      <c r="B30" s="11" t="s">
        <v>93</v>
      </c>
      <c r="C30" s="15">
        <v>6528.55</v>
      </c>
      <c r="D30" s="15">
        <v>-3200.21</v>
      </c>
      <c r="E30" s="15">
        <f t="shared" si="0"/>
        <v>3328.34</v>
      </c>
      <c r="F30" s="15">
        <v>3328.34</v>
      </c>
      <c r="G30" s="15">
        <v>3328.34</v>
      </c>
      <c r="H30" s="15">
        <f t="shared" si="1"/>
        <v>0</v>
      </c>
    </row>
    <row r="31" spans="1:8" x14ac:dyDescent="0.2">
      <c r="A31" s="49">
        <v>3800</v>
      </c>
      <c r="B31" s="11" t="s">
        <v>94</v>
      </c>
      <c r="C31" s="15">
        <v>205794</v>
      </c>
      <c r="D31" s="15">
        <v>-47129.83</v>
      </c>
      <c r="E31" s="15">
        <f t="shared" si="0"/>
        <v>158664.16999999998</v>
      </c>
      <c r="F31" s="15">
        <v>158664.17000000001</v>
      </c>
      <c r="G31" s="15">
        <v>158664.17000000001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1483108.05</v>
      </c>
      <c r="D32" s="15">
        <v>-423937.57</v>
      </c>
      <c r="E32" s="15">
        <f t="shared" si="0"/>
        <v>1059170.48</v>
      </c>
      <c r="F32" s="15">
        <v>1059170.48</v>
      </c>
      <c r="G32" s="15">
        <v>815901.48</v>
      </c>
      <c r="H32" s="15">
        <f t="shared" si="1"/>
        <v>0</v>
      </c>
    </row>
    <row r="33" spans="1:8" x14ac:dyDescent="0.2">
      <c r="A33" s="48" t="s">
        <v>67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95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96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97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98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99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100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101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68</v>
      </c>
      <c r="B43" s="7"/>
      <c r="C43" s="15">
        <f>SUM(C44:C52)</f>
        <v>355570.10000000003</v>
      </c>
      <c r="D43" s="15">
        <f>SUM(D44:D52)</f>
        <v>561459.84000000008</v>
      </c>
      <c r="E43" s="15">
        <f t="shared" si="0"/>
        <v>917029.94000000018</v>
      </c>
      <c r="F43" s="15">
        <f>SUM(F44:F52)</f>
        <v>345440.5</v>
      </c>
      <c r="G43" s="15">
        <f>SUM(G44:G52)</f>
        <v>345440.5</v>
      </c>
      <c r="H43" s="15">
        <f t="shared" si="1"/>
        <v>571589.44000000018</v>
      </c>
    </row>
    <row r="44" spans="1:8" x14ac:dyDescent="0.2">
      <c r="A44" s="49">
        <v>5100</v>
      </c>
      <c r="B44" s="11" t="s">
        <v>102</v>
      </c>
      <c r="C44" s="15">
        <v>54117.02</v>
      </c>
      <c r="D44" s="15">
        <v>217332.87</v>
      </c>
      <c r="E44" s="15">
        <f t="shared" si="0"/>
        <v>271449.89</v>
      </c>
      <c r="F44" s="15">
        <v>43825.97</v>
      </c>
      <c r="G44" s="15">
        <v>43825.97</v>
      </c>
      <c r="H44" s="15">
        <f t="shared" si="1"/>
        <v>227623.92</v>
      </c>
    </row>
    <row r="45" spans="1:8" x14ac:dyDescent="0.2">
      <c r="A45" s="49">
        <v>5200</v>
      </c>
      <c r="B45" s="11" t="s">
        <v>103</v>
      </c>
      <c r="C45" s="15">
        <v>9434.7999999999993</v>
      </c>
      <c r="D45" s="15">
        <v>-9434.7999999999993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104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105</v>
      </c>
      <c r="C47" s="15">
        <v>0</v>
      </c>
      <c r="D47" s="15">
        <v>25422.41</v>
      </c>
      <c r="E47" s="15">
        <f t="shared" si="0"/>
        <v>25422.41</v>
      </c>
      <c r="F47" s="15">
        <v>25422.41</v>
      </c>
      <c r="G47" s="15">
        <v>25422.41</v>
      </c>
      <c r="H47" s="15">
        <f t="shared" si="1"/>
        <v>0</v>
      </c>
    </row>
    <row r="48" spans="1:8" x14ac:dyDescent="0.2">
      <c r="A48" s="49">
        <v>5500</v>
      </c>
      <c r="B48" s="11" t="s">
        <v>106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107</v>
      </c>
      <c r="C49" s="15">
        <v>286105.21000000002</v>
      </c>
      <c r="D49" s="15">
        <v>-9913.09</v>
      </c>
      <c r="E49" s="15">
        <f t="shared" si="0"/>
        <v>276192.12</v>
      </c>
      <c r="F49" s="15">
        <v>276192.12</v>
      </c>
      <c r="G49" s="15">
        <v>276192.12</v>
      </c>
      <c r="H49" s="15">
        <f t="shared" si="1"/>
        <v>0</v>
      </c>
    </row>
    <row r="50" spans="1:8" x14ac:dyDescent="0.2">
      <c r="A50" s="49">
        <v>5700</v>
      </c>
      <c r="B50" s="11" t="s">
        <v>108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109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110</v>
      </c>
      <c r="C52" s="15">
        <v>5913.07</v>
      </c>
      <c r="D52" s="15">
        <v>338052.45</v>
      </c>
      <c r="E52" s="15">
        <f t="shared" si="0"/>
        <v>343965.52</v>
      </c>
      <c r="F52" s="15">
        <v>0</v>
      </c>
      <c r="G52" s="15">
        <v>0</v>
      </c>
      <c r="H52" s="15">
        <f t="shared" si="1"/>
        <v>343965.52</v>
      </c>
    </row>
    <row r="53" spans="1:8" x14ac:dyDescent="0.2">
      <c r="A53" s="48" t="s">
        <v>69</v>
      </c>
      <c r="B53" s="7"/>
      <c r="C53" s="15">
        <f>SUM(C54:C56)</f>
        <v>375002.4</v>
      </c>
      <c r="D53" s="15">
        <f>SUM(D54:D56)</f>
        <v>-375002.4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111</v>
      </c>
      <c r="C54" s="15">
        <v>375002.4</v>
      </c>
      <c r="D54" s="15">
        <v>-375002.4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112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113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70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114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115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116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117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118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119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120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71</v>
      </c>
      <c r="B65" s="7"/>
      <c r="C65" s="15">
        <f>SUM(C66:C68)</f>
        <v>0</v>
      </c>
      <c r="D65" s="15">
        <f>SUM(D66:D68)</f>
        <v>120000</v>
      </c>
      <c r="E65" s="15">
        <f t="shared" si="0"/>
        <v>120000</v>
      </c>
      <c r="F65" s="15">
        <f>SUM(F66:F68)</f>
        <v>120000</v>
      </c>
      <c r="G65" s="15">
        <f>SUM(G66:G68)</f>
        <v>120000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120000</v>
      </c>
      <c r="E68" s="15">
        <f t="shared" si="0"/>
        <v>120000</v>
      </c>
      <c r="F68" s="15">
        <v>120000</v>
      </c>
      <c r="G68" s="15">
        <v>120000</v>
      </c>
      <c r="H68" s="15">
        <f t="shared" si="1"/>
        <v>0</v>
      </c>
    </row>
    <row r="69" spans="1:8" x14ac:dyDescent="0.2">
      <c r="A69" s="48" t="s">
        <v>72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121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122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123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124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125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126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127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56</v>
      </c>
      <c r="C77" s="17">
        <f t="shared" ref="C77:H77" si="4">SUM(C5+C13+C23+C33+C43+C53+C57+C65+C69)</f>
        <v>18049971.32</v>
      </c>
      <c r="D77" s="17">
        <f t="shared" si="4"/>
        <v>147564.44000000006</v>
      </c>
      <c r="E77" s="17">
        <f t="shared" si="4"/>
        <v>18197535.760000002</v>
      </c>
      <c r="F77" s="17">
        <f t="shared" si="4"/>
        <v>16625946.32</v>
      </c>
      <c r="G77" s="17">
        <f t="shared" si="4"/>
        <v>16231085.209999999</v>
      </c>
      <c r="H77" s="17">
        <f t="shared" si="4"/>
        <v>1571589.4400000002</v>
      </c>
    </row>
    <row r="80" spans="1:8" x14ac:dyDescent="0.2">
      <c r="B80" s="52" t="s">
        <v>141</v>
      </c>
      <c r="C80" s="53"/>
    </row>
    <row r="81" spans="2:4" x14ac:dyDescent="0.2">
      <c r="B81" s="54"/>
      <c r="C81" s="55"/>
    </row>
    <row r="82" spans="2:4" x14ac:dyDescent="0.2">
      <c r="B82" s="54"/>
      <c r="C82" s="55"/>
    </row>
    <row r="83" spans="2:4" x14ac:dyDescent="0.2">
      <c r="B83" s="56" t="s">
        <v>142</v>
      </c>
      <c r="D83" s="56" t="s">
        <v>143</v>
      </c>
    </row>
    <row r="84" spans="2:4" x14ac:dyDescent="0.2">
      <c r="B84" s="57" t="s">
        <v>144</v>
      </c>
      <c r="D84" s="57" t="s">
        <v>145</v>
      </c>
    </row>
    <row r="85" spans="2:4" x14ac:dyDescent="0.2">
      <c r="B85" s="58" t="s">
        <v>146</v>
      </c>
      <c r="D85" s="59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30" sqref="B3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0" t="s">
        <v>139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57</v>
      </c>
      <c r="B2" s="66"/>
      <c r="C2" s="60" t="s">
        <v>63</v>
      </c>
      <c r="D2" s="61"/>
      <c r="E2" s="61"/>
      <c r="F2" s="61"/>
      <c r="G2" s="62"/>
      <c r="H2" s="63" t="s">
        <v>62</v>
      </c>
    </row>
    <row r="3" spans="1:8" ht="24.95" customHeight="1" x14ac:dyDescent="0.2">
      <c r="A3" s="67"/>
      <c r="B3" s="68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17319398.82</v>
      </c>
      <c r="D6" s="50">
        <v>-158893</v>
      </c>
      <c r="E6" s="50">
        <f>C6+D6</f>
        <v>17160505.82</v>
      </c>
      <c r="F6" s="50">
        <v>16160505.82</v>
      </c>
      <c r="G6" s="50">
        <v>15765644.710000001</v>
      </c>
      <c r="H6" s="50">
        <f>E6-F6</f>
        <v>1000000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730572.5</v>
      </c>
      <c r="D8" s="50">
        <v>306457.44</v>
      </c>
      <c r="E8" s="50">
        <f>C8+D8</f>
        <v>1037029.94</v>
      </c>
      <c r="F8" s="50">
        <v>465440.5</v>
      </c>
      <c r="G8" s="50">
        <v>465440.5</v>
      </c>
      <c r="H8" s="50">
        <f>E8-F8</f>
        <v>571589.43999999994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56</v>
      </c>
      <c r="C16" s="17">
        <f>SUM(C6+C8+C10+C12+C14)</f>
        <v>18049971.32</v>
      </c>
      <c r="D16" s="17">
        <f>SUM(D6+D8+D10+D12+D14)</f>
        <v>147564.44</v>
      </c>
      <c r="E16" s="17">
        <f>SUM(E6+E8+E10+E12+E14)</f>
        <v>18197535.760000002</v>
      </c>
      <c r="F16" s="17">
        <f t="shared" ref="F16:H16" si="0">SUM(F6+F8+F10+F12+F14)</f>
        <v>16625946.32</v>
      </c>
      <c r="G16" s="17">
        <f t="shared" si="0"/>
        <v>16231085.210000001</v>
      </c>
      <c r="H16" s="17">
        <f t="shared" si="0"/>
        <v>1571589.44</v>
      </c>
    </row>
    <row r="22" spans="2:4" x14ac:dyDescent="0.2">
      <c r="B22" s="52" t="s">
        <v>141</v>
      </c>
      <c r="C22" s="53"/>
    </row>
    <row r="23" spans="2:4" x14ac:dyDescent="0.2">
      <c r="B23" s="54"/>
      <c r="C23" s="55"/>
    </row>
    <row r="24" spans="2:4" x14ac:dyDescent="0.2">
      <c r="B24" s="54"/>
      <c r="C24" s="55"/>
    </row>
    <row r="25" spans="2:4" x14ac:dyDescent="0.2">
      <c r="B25" s="56" t="s">
        <v>142</v>
      </c>
      <c r="D25" s="56" t="s">
        <v>143</v>
      </c>
    </row>
    <row r="26" spans="2:4" x14ac:dyDescent="0.2">
      <c r="B26" s="57" t="s">
        <v>144</v>
      </c>
      <c r="D26" s="57" t="s">
        <v>145</v>
      </c>
    </row>
    <row r="27" spans="2:4" x14ac:dyDescent="0.2">
      <c r="B27" s="58" t="s">
        <v>146</v>
      </c>
      <c r="D27" s="59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workbookViewId="0">
      <selection activeCell="B67" sqref="B6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0" t="s">
        <v>140</v>
      </c>
      <c r="B1" s="61"/>
      <c r="C1" s="61"/>
      <c r="D1" s="61"/>
      <c r="E1" s="61"/>
      <c r="F1" s="61"/>
      <c r="G1" s="61"/>
      <c r="H1" s="62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5" t="s">
        <v>57</v>
      </c>
      <c r="B3" s="66"/>
      <c r="C3" s="60" t="s">
        <v>63</v>
      </c>
      <c r="D3" s="61"/>
      <c r="E3" s="61"/>
      <c r="F3" s="61"/>
      <c r="G3" s="62"/>
      <c r="H3" s="63" t="s">
        <v>62</v>
      </c>
    </row>
    <row r="4" spans="1:8" ht="24.95" customHeight="1" x14ac:dyDescent="0.2">
      <c r="A4" s="67"/>
      <c r="B4" s="68"/>
      <c r="C4" s="9" t="s">
        <v>58</v>
      </c>
      <c r="D4" s="9" t="s">
        <v>128</v>
      </c>
      <c r="E4" s="9" t="s">
        <v>59</v>
      </c>
      <c r="F4" s="9" t="s">
        <v>60</v>
      </c>
      <c r="G4" s="9" t="s">
        <v>61</v>
      </c>
      <c r="H4" s="64"/>
    </row>
    <row r="5" spans="1:8" x14ac:dyDescent="0.2">
      <c r="A5" s="69"/>
      <c r="B5" s="70"/>
      <c r="C5" s="10">
        <v>1</v>
      </c>
      <c r="D5" s="10">
        <v>2</v>
      </c>
      <c r="E5" s="10" t="s">
        <v>129</v>
      </c>
      <c r="F5" s="10">
        <v>4</v>
      </c>
      <c r="G5" s="10">
        <v>5</v>
      </c>
      <c r="H5" s="10" t="s">
        <v>130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131</v>
      </c>
      <c r="B7" s="22"/>
      <c r="C7" s="15">
        <v>6378424.8200000003</v>
      </c>
      <c r="D7" s="15">
        <v>681151.72</v>
      </c>
      <c r="E7" s="15">
        <f>C7+D7</f>
        <v>7059576.54</v>
      </c>
      <c r="F7" s="15">
        <v>5787987.0999999996</v>
      </c>
      <c r="G7" s="15">
        <v>5393125.9900000002</v>
      </c>
      <c r="H7" s="15">
        <f>E7-F7</f>
        <v>1271589.4400000004</v>
      </c>
    </row>
    <row r="8" spans="1:8" x14ac:dyDescent="0.2">
      <c r="A8" s="4" t="s">
        <v>132</v>
      </c>
      <c r="B8" s="22"/>
      <c r="C8" s="15">
        <v>8641908.1300000008</v>
      </c>
      <c r="D8" s="15">
        <v>-209877.67</v>
      </c>
      <c r="E8" s="15">
        <f t="shared" ref="E8:E13" si="0">C8+D8</f>
        <v>8432030.4600000009</v>
      </c>
      <c r="F8" s="15">
        <v>8132030.46</v>
      </c>
      <c r="G8" s="15">
        <v>8132030.46</v>
      </c>
      <c r="H8" s="15">
        <f t="shared" ref="H8:H13" si="1">E8-F8</f>
        <v>300000.00000000093</v>
      </c>
    </row>
    <row r="9" spans="1:8" x14ac:dyDescent="0.2">
      <c r="A9" s="4" t="s">
        <v>133</v>
      </c>
      <c r="B9" s="22"/>
      <c r="C9" s="15">
        <v>442786.09</v>
      </c>
      <c r="D9" s="15">
        <v>-11521.15</v>
      </c>
      <c r="E9" s="15">
        <f t="shared" si="0"/>
        <v>431264.94</v>
      </c>
      <c r="F9" s="15">
        <v>431264.94</v>
      </c>
      <c r="G9" s="15">
        <v>431264.94</v>
      </c>
      <c r="H9" s="15">
        <f t="shared" si="1"/>
        <v>0</v>
      </c>
    </row>
    <row r="10" spans="1:8" x14ac:dyDescent="0.2">
      <c r="A10" s="4" t="s">
        <v>134</v>
      </c>
      <c r="B10" s="22"/>
      <c r="C10" s="15">
        <v>2586852.2799999998</v>
      </c>
      <c r="D10" s="15">
        <v>-312188.46000000002</v>
      </c>
      <c r="E10" s="15">
        <f t="shared" si="0"/>
        <v>2274663.8199999998</v>
      </c>
      <c r="F10" s="15">
        <v>2274663.8199999998</v>
      </c>
      <c r="G10" s="15">
        <v>2274663.8199999998</v>
      </c>
      <c r="H10" s="15">
        <f t="shared" si="1"/>
        <v>0</v>
      </c>
    </row>
    <row r="11" spans="1:8" x14ac:dyDescent="0.2">
      <c r="A11" s="4" t="s">
        <v>53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54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55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56</v>
      </c>
      <c r="C16" s="23">
        <f t="shared" ref="C16:H16" si="2">SUM(C7:C15)</f>
        <v>18049971.32</v>
      </c>
      <c r="D16" s="23">
        <f t="shared" si="2"/>
        <v>147564.43999999989</v>
      </c>
      <c r="E16" s="23">
        <f t="shared" si="2"/>
        <v>18197535.759999998</v>
      </c>
      <c r="F16" s="23">
        <f t="shared" si="2"/>
        <v>16625946.319999998</v>
      </c>
      <c r="G16" s="23">
        <f t="shared" si="2"/>
        <v>16231085.209999999</v>
      </c>
      <c r="H16" s="23">
        <f t="shared" si="2"/>
        <v>1571589.4400000013</v>
      </c>
    </row>
    <row r="19" spans="1:8" ht="45" customHeight="1" x14ac:dyDescent="0.2">
      <c r="A19" s="60" t="s">
        <v>135</v>
      </c>
      <c r="B19" s="61"/>
      <c r="C19" s="61"/>
      <c r="D19" s="61"/>
      <c r="E19" s="61"/>
      <c r="F19" s="61"/>
      <c r="G19" s="61"/>
      <c r="H19" s="62"/>
    </row>
    <row r="21" spans="1:8" x14ac:dyDescent="0.2">
      <c r="A21" s="65" t="s">
        <v>57</v>
      </c>
      <c r="B21" s="66"/>
      <c r="C21" s="60" t="s">
        <v>63</v>
      </c>
      <c r="D21" s="61"/>
      <c r="E21" s="61"/>
      <c r="F21" s="61"/>
      <c r="G21" s="62"/>
      <c r="H21" s="63" t="s">
        <v>62</v>
      </c>
    </row>
    <row r="22" spans="1:8" ht="22.5" x14ac:dyDescent="0.2">
      <c r="A22" s="67"/>
      <c r="B22" s="68"/>
      <c r="C22" s="9" t="s">
        <v>58</v>
      </c>
      <c r="D22" s="9" t="s">
        <v>128</v>
      </c>
      <c r="E22" s="9" t="s">
        <v>59</v>
      </c>
      <c r="F22" s="9" t="s">
        <v>60</v>
      </c>
      <c r="G22" s="9" t="s">
        <v>61</v>
      </c>
      <c r="H22" s="64"/>
    </row>
    <row r="23" spans="1:8" x14ac:dyDescent="0.2">
      <c r="A23" s="69"/>
      <c r="B23" s="70"/>
      <c r="C23" s="10">
        <v>1</v>
      </c>
      <c r="D23" s="10">
        <v>2</v>
      </c>
      <c r="E23" s="10" t="s">
        <v>129</v>
      </c>
      <c r="F23" s="10">
        <v>4</v>
      </c>
      <c r="G23" s="10">
        <v>5</v>
      </c>
      <c r="H23" s="10" t="s">
        <v>130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56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60" t="s">
        <v>136</v>
      </c>
      <c r="B33" s="61"/>
      <c r="C33" s="61"/>
      <c r="D33" s="61"/>
      <c r="E33" s="61"/>
      <c r="F33" s="61"/>
      <c r="G33" s="61"/>
      <c r="H33" s="62"/>
    </row>
    <row r="34" spans="1:8" x14ac:dyDescent="0.2">
      <c r="A34" s="65" t="s">
        <v>57</v>
      </c>
      <c r="B34" s="66"/>
      <c r="C34" s="60" t="s">
        <v>63</v>
      </c>
      <c r="D34" s="61"/>
      <c r="E34" s="61"/>
      <c r="F34" s="61"/>
      <c r="G34" s="62"/>
      <c r="H34" s="63" t="s">
        <v>62</v>
      </c>
    </row>
    <row r="35" spans="1:8" ht="22.5" x14ac:dyDescent="0.2">
      <c r="A35" s="67"/>
      <c r="B35" s="68"/>
      <c r="C35" s="9" t="s">
        <v>58</v>
      </c>
      <c r="D35" s="9" t="s">
        <v>128</v>
      </c>
      <c r="E35" s="9" t="s">
        <v>59</v>
      </c>
      <c r="F35" s="9" t="s">
        <v>60</v>
      </c>
      <c r="G35" s="9" t="s">
        <v>61</v>
      </c>
      <c r="H35" s="64"/>
    </row>
    <row r="36" spans="1:8" x14ac:dyDescent="0.2">
      <c r="A36" s="69"/>
      <c r="B36" s="70"/>
      <c r="C36" s="10">
        <v>1</v>
      </c>
      <c r="D36" s="10">
        <v>2</v>
      </c>
      <c r="E36" s="10" t="s">
        <v>129</v>
      </c>
      <c r="F36" s="10">
        <v>4</v>
      </c>
      <c r="G36" s="10">
        <v>5</v>
      </c>
      <c r="H36" s="10" t="s">
        <v>130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56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6" spans="1:8" x14ac:dyDescent="0.2">
      <c r="B56" s="52" t="s">
        <v>141</v>
      </c>
      <c r="C56" s="53"/>
    </row>
    <row r="57" spans="1:8" x14ac:dyDescent="0.2">
      <c r="B57" s="54"/>
      <c r="C57" s="55"/>
    </row>
    <row r="58" spans="1:8" x14ac:dyDescent="0.2">
      <c r="B58" s="54"/>
      <c r="C58" s="55"/>
    </row>
    <row r="59" spans="1:8" x14ac:dyDescent="0.2">
      <c r="B59" s="56" t="s">
        <v>142</v>
      </c>
      <c r="D59" s="56" t="s">
        <v>143</v>
      </c>
    </row>
    <row r="60" spans="1:8" x14ac:dyDescent="0.2">
      <c r="B60" s="57" t="s">
        <v>144</v>
      </c>
      <c r="D60" s="57" t="s">
        <v>145</v>
      </c>
    </row>
    <row r="61" spans="1:8" x14ac:dyDescent="0.2">
      <c r="B61" s="58" t="s">
        <v>146</v>
      </c>
      <c r="D61" s="59" t="s">
        <v>147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0" t="s">
        <v>137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57</v>
      </c>
      <c r="B2" s="66"/>
      <c r="C2" s="60" t="s">
        <v>63</v>
      </c>
      <c r="D2" s="61"/>
      <c r="E2" s="61"/>
      <c r="F2" s="61"/>
      <c r="G2" s="62"/>
      <c r="H2" s="63" t="s">
        <v>62</v>
      </c>
    </row>
    <row r="3" spans="1:8" ht="24.95" customHeight="1" x14ac:dyDescent="0.2">
      <c r="A3" s="67"/>
      <c r="B3" s="68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18049971.32</v>
      </c>
      <c r="D16" s="15">
        <f t="shared" si="3"/>
        <v>147564.44</v>
      </c>
      <c r="E16" s="15">
        <f t="shared" si="3"/>
        <v>18197535.760000002</v>
      </c>
      <c r="F16" s="15">
        <f t="shared" si="3"/>
        <v>16625946.32</v>
      </c>
      <c r="G16" s="15">
        <f t="shared" si="3"/>
        <v>16231085.210000001</v>
      </c>
      <c r="H16" s="15">
        <f t="shared" si="3"/>
        <v>1571589.4400000013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18049971.32</v>
      </c>
      <c r="D18" s="15">
        <v>147564.44</v>
      </c>
      <c r="E18" s="15">
        <f t="shared" ref="E18:E23" si="5">C18+D18</f>
        <v>18197535.760000002</v>
      </c>
      <c r="F18" s="15">
        <v>16625946.32</v>
      </c>
      <c r="G18" s="15">
        <v>16231085.210000001</v>
      </c>
      <c r="H18" s="15">
        <f t="shared" si="4"/>
        <v>1571589.4400000013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56</v>
      </c>
      <c r="C42" s="23">
        <f t="shared" ref="C42:H42" si="12">SUM(C36+C25+C16+C6)</f>
        <v>18049971.32</v>
      </c>
      <c r="D42" s="23">
        <f t="shared" si="12"/>
        <v>147564.44</v>
      </c>
      <c r="E42" s="23">
        <f t="shared" si="12"/>
        <v>18197535.760000002</v>
      </c>
      <c r="F42" s="23">
        <f t="shared" si="12"/>
        <v>16625946.32</v>
      </c>
      <c r="G42" s="23">
        <f t="shared" si="12"/>
        <v>16231085.210000001</v>
      </c>
      <c r="H42" s="23">
        <f t="shared" si="12"/>
        <v>1571589.4400000013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52" t="s">
        <v>141</v>
      </c>
      <c r="C44" s="53"/>
      <c r="D44" s="1"/>
      <c r="E44" s="1"/>
      <c r="F44" s="1"/>
      <c r="G44" s="37"/>
      <c r="H44" s="37"/>
    </row>
    <row r="45" spans="1:8" x14ac:dyDescent="0.2">
      <c r="A45" s="37"/>
      <c r="B45" s="54"/>
      <c r="C45" s="55"/>
      <c r="D45" s="1"/>
      <c r="E45" s="1"/>
      <c r="F45" s="1"/>
      <c r="G45" s="37"/>
      <c r="H45" s="37"/>
    </row>
    <row r="46" spans="1:8" x14ac:dyDescent="0.2">
      <c r="B46" s="54"/>
      <c r="C46" s="55"/>
      <c r="D46" s="1"/>
      <c r="E46" s="1"/>
      <c r="F46" s="1"/>
    </row>
    <row r="47" spans="1:8" x14ac:dyDescent="0.2">
      <c r="B47" s="56" t="s">
        <v>142</v>
      </c>
      <c r="C47" s="1"/>
      <c r="D47" s="56" t="s">
        <v>143</v>
      </c>
      <c r="E47" s="1"/>
      <c r="F47" s="1"/>
    </row>
    <row r="48" spans="1:8" x14ac:dyDescent="0.2">
      <c r="B48" s="57" t="s">
        <v>144</v>
      </c>
      <c r="C48" s="1"/>
      <c r="D48" s="57" t="s">
        <v>145</v>
      </c>
      <c r="E48" s="1"/>
      <c r="F48" s="1"/>
    </row>
    <row r="49" spans="2:6" x14ac:dyDescent="0.2">
      <c r="B49" s="58" t="s">
        <v>146</v>
      </c>
      <c r="C49" s="1"/>
      <c r="D49" s="59" t="s">
        <v>147</v>
      </c>
      <c r="E49" s="1"/>
      <c r="F49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2020-01-31T01:28:00Z</cp:lastPrinted>
  <dcterms:created xsi:type="dcterms:W3CDTF">2014-02-10T03:37:14Z</dcterms:created>
  <dcterms:modified xsi:type="dcterms:W3CDTF">2020-01-31T01:28:31Z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