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1025" windowHeight="8490" firstSheet="1" activeTab="1"/>
  </bookViews>
  <sheets>
    <sheet name="Balanza Mayor" sheetId="3" state="hidden" r:id="rId1"/>
    <sheet name="Ingresos 2017" sheetId="24" r:id="rId2"/>
  </sheets>
  <calcPr calcId="145621"/>
</workbook>
</file>

<file path=xl/calcChain.xml><?xml version="1.0" encoding="utf-8"?>
<calcChain xmlns="http://schemas.openxmlformats.org/spreadsheetml/2006/main">
  <c r="M11" i="24" l="1"/>
  <c r="M62" i="24" l="1"/>
  <c r="M60" i="24"/>
  <c r="M58" i="24"/>
  <c r="M61" i="24"/>
  <c r="M59" i="24"/>
  <c r="M55" i="24"/>
  <c r="M56" i="24"/>
  <c r="M57" i="24"/>
  <c r="M54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K54" i="24" l="1"/>
  <c r="K12" i="24"/>
  <c r="K53" i="24" l="1"/>
  <c r="M53" i="24" s="1"/>
  <c r="K61" i="24" l="1"/>
  <c r="K62" i="24" s="1"/>
  <c r="K59" i="24"/>
  <c r="K57" i="24"/>
  <c r="K55" i="24"/>
  <c r="K56" i="24"/>
  <c r="K58" i="24"/>
  <c r="K51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2" i="24"/>
  <c r="K60" i="24" l="1"/>
  <c r="K10" i="24" s="1"/>
  <c r="M10" i="24" s="1"/>
  <c r="L61" i="24"/>
  <c r="L60" i="24"/>
  <c r="L59" i="24"/>
  <c r="L57" i="24"/>
  <c r="L56" i="24"/>
  <c r="L55" i="24"/>
  <c r="L54" i="24"/>
  <c r="L51" i="24"/>
  <c r="L50" i="24"/>
  <c r="L49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 l="1"/>
  <c r="C70" i="3" l="1"/>
  <c r="C69" i="3"/>
  <c r="C76" i="3" l="1"/>
  <c r="C78" i="3"/>
  <c r="C79" i="3"/>
  <c r="C66" i="3"/>
  <c r="C82" i="3" l="1"/>
  <c r="C80" i="3"/>
  <c r="C75" i="3"/>
  <c r="C44" i="3"/>
  <c r="C22" i="3"/>
  <c r="C9" i="3" l="1"/>
  <c r="C68" i="3"/>
  <c r="C81" i="3"/>
  <c r="C72" i="3"/>
  <c r="C83" i="3"/>
  <c r="C47" i="3"/>
  <c r="C24" i="3"/>
  <c r="C84" i="3"/>
  <c r="C18" i="3"/>
  <c r="C27" i="3"/>
  <c r="C26" i="3"/>
  <c r="C74" i="3"/>
  <c r="C77" i="3"/>
  <c r="C61" i="3"/>
  <c r="C73" i="3"/>
  <c r="C55" i="3"/>
  <c r="C23" i="3"/>
  <c r="C25" i="3"/>
  <c r="C45" i="3"/>
  <c r="C59" i="3"/>
  <c r="C6" i="3"/>
  <c r="C64" i="3"/>
  <c r="C30" i="3" l="1"/>
  <c r="C15" i="3"/>
  <c r="C32" i="3"/>
  <c r="C29" i="3"/>
  <c r="C28" i="3"/>
  <c r="C17" i="3" l="1"/>
  <c r="C62" i="3"/>
  <c r="C58" i="3"/>
  <c r="C54" i="3"/>
  <c r="C53" i="3"/>
  <c r="C52" i="3"/>
  <c r="C51" i="3"/>
  <c r="C42" i="3"/>
  <c r="C41" i="3"/>
  <c r="C65" i="3"/>
  <c r="C63" i="3"/>
  <c r="C71" i="3"/>
  <c r="C60" i="3"/>
  <c r="C16" i="3"/>
  <c r="C40" i="3"/>
  <c r="C48" i="3"/>
  <c r="C37" i="3"/>
  <c r="C50" i="3"/>
  <c r="C46" i="3"/>
  <c r="C10" i="3" l="1"/>
  <c r="C57" i="3"/>
  <c r="C56" i="3"/>
  <c r="C38" i="3"/>
  <c r="C39" i="3"/>
  <c r="C21" i="3"/>
  <c r="C20" i="3"/>
  <c r="C36" i="3"/>
  <c r="C8" i="3"/>
  <c r="C43" i="3"/>
  <c r="C35" i="3"/>
  <c r="C19" i="3"/>
  <c r="C7" i="3"/>
  <c r="C5" i="3"/>
  <c r="D4" i="3" l="1"/>
  <c r="C34" i="3"/>
  <c r="C67" i="3"/>
  <c r="C31" i="3"/>
  <c r="C49" i="3" l="1"/>
  <c r="C33" i="3"/>
  <c r="D14" i="3" l="1"/>
  <c r="E4" i="3" s="1"/>
</calcChain>
</file>

<file path=xl/sharedStrings.xml><?xml version="1.0" encoding="utf-8"?>
<sst xmlns="http://schemas.openxmlformats.org/spreadsheetml/2006/main" count="211" uniqueCount="162">
  <si>
    <t>SISTEMA DE AGUA POTABLE Y ALCANTARILLADO DE ROMITA</t>
  </si>
  <si>
    <t>4-1-4-1-0-4101-000-0000-0000-0000</t>
  </si>
  <si>
    <t>4-1-4-9-0-4401-000-0000-0000-0000</t>
  </si>
  <si>
    <t>4-1-5-3-0-5103-000-0000-0000-0000</t>
  </si>
  <si>
    <t>4-1-6-1-0-6101-000-0000-0000-0000</t>
  </si>
  <si>
    <t>5-1-1-1-0-1131-000-0000-0000-0000</t>
  </si>
  <si>
    <t>5-1-1-2-0-1211-000-0000-0000-0000</t>
  </si>
  <si>
    <t>5-1-1-2-0-1221-000-0000-0000-0000</t>
  </si>
  <si>
    <t>5-1-1-3-0-1321-000-0000-0000-0000</t>
  </si>
  <si>
    <t>5-1-1-3-0-1323-000-0000-0000-0000</t>
  </si>
  <si>
    <t>5-1-1-3-0-1331-000-0000-0000-0000</t>
  </si>
  <si>
    <t>5-1-1-3-0-1342-000-0000-0000-0000</t>
  </si>
  <si>
    <t>5-1-1-4-0-1413-000-0000-0000-0000</t>
  </si>
  <si>
    <t>5-1-1-4-0-1421-000-0000-0000-0000</t>
  </si>
  <si>
    <t>5-1-1-4-0-1431-000-0000-0000-0000</t>
  </si>
  <si>
    <t>5-1-1-4-0-1443-000-0000-0000-0000</t>
  </si>
  <si>
    <t>5-1-1-5-0-1592-000-0000-0000-0000</t>
  </si>
  <si>
    <t>5-1-1-6-0-1721-000-0000-0000-0000</t>
  </si>
  <si>
    <t>5-1-2-1-0-2111-000-0000-0000-0000</t>
  </si>
  <si>
    <t>5-1-2-1-0-2161-000-0000-0000-0000</t>
  </si>
  <si>
    <t>5-1-2-5-0-2571-000-0000-0000-0000</t>
  </si>
  <si>
    <t>5-1-2-6-0-2612-000-0000-0000-0000</t>
  </si>
  <si>
    <t>5-1-2-7-0-2711-000-0000-0000-0000</t>
  </si>
  <si>
    <t>5-1-2-9-0-2911-000-0000-0000-0000</t>
  </si>
  <si>
    <t>5-1-2-9-0-2961-000-0000-0000-0000</t>
  </si>
  <si>
    <t>5-1-2-9-0-2981-000-0000-0000-0000</t>
  </si>
  <si>
    <t>5-1-3-1-0-3111-000-0000-0000-0000</t>
  </si>
  <si>
    <t>5-1-3-1-0-3141-000-0000-0000-0000</t>
  </si>
  <si>
    <t>5-1-3-1-0-3152-000-0000-0000-0000</t>
  </si>
  <si>
    <t>5-1-3-1-0-3181-000-0000-0000-0000</t>
  </si>
  <si>
    <t>5-1-3-2-0-3261-000-0000-0000-0000</t>
  </si>
  <si>
    <t>5-1-3-3-0-3311-000-0000-0000-0000</t>
  </si>
  <si>
    <t>5-1-3-3-0-3312-000-0000-0000-0000</t>
  </si>
  <si>
    <t>5-1-3-3-0-3332-000-0000-0000-0000</t>
  </si>
  <si>
    <t>5-1-3-3-0-3341-000-0000-0000-0000</t>
  </si>
  <si>
    <t>5-1-3-4-0-3411-000-0000-0000-0000</t>
  </si>
  <si>
    <t>5-1-3-4-0-3451-000-0000-0000-0000</t>
  </si>
  <si>
    <t>5-1-3-4-0-3471-000-0000-0000-0000</t>
  </si>
  <si>
    <t>5-1-3-5-0-3511-000-0000-0000-0000</t>
  </si>
  <si>
    <t>5-1-3-5-0-3521-000-0000-0000-0000</t>
  </si>
  <si>
    <t>5-1-3-5-0-3531-000-0000-0000-0000</t>
  </si>
  <si>
    <t>5-1-3-5-0-3551-000-0000-0000-0000</t>
  </si>
  <si>
    <t>5-1-3-5-0-3571-000-0000-0000-0000</t>
  </si>
  <si>
    <t>5-1-3-5-0-4000-000-0000-0000-0000</t>
  </si>
  <si>
    <t>5-1-3-5-0-4011-000-0000-0000-0000</t>
  </si>
  <si>
    <t>5-1-3-5-0-4021-000-0000-0000-0000</t>
  </si>
  <si>
    <t>5-1-3-5-0-4041-000-0000-0000-0000</t>
  </si>
  <si>
    <t>5-1-3-5-0-4051-000-0000-0000-0000</t>
  </si>
  <si>
    <t>5-1-3-5-0-4061-000-0000-0000-0000</t>
  </si>
  <si>
    <t>5-1-3-5-0-4071-000-0000-0000-0000</t>
  </si>
  <si>
    <t>5-1-3-5-0-4063-000-0000-0000-0000</t>
  </si>
  <si>
    <t>5-1-3-5-0-4064-000-0000-0000-0000</t>
  </si>
  <si>
    <t>5-1-3-5-0-4080-000-0000-0000-0000</t>
  </si>
  <si>
    <t>5-1-3-5-0-4081-000-0000-0000-0000</t>
  </si>
  <si>
    <t>5-1-3-5-0-4085-000-0000-0000-0000</t>
  </si>
  <si>
    <t>5-1-3-6-0-3611-000-0000-0000-0000</t>
  </si>
  <si>
    <t>5-1-3-6-0-3612-000-0000-0000-0000</t>
  </si>
  <si>
    <t>5-1-3-7-0-3721-000-0000-0000-0000</t>
  </si>
  <si>
    <t>5-1-3-7-0-3751-000-0000-0000-0000</t>
  </si>
  <si>
    <t>5-1-3-7-0-3791-000-0000-0000-0000</t>
  </si>
  <si>
    <t>5-1-3-8-0-3821-000-0000-0000-0000</t>
  </si>
  <si>
    <t>5-1-3-8-0-3831-000-0000-0000-0000</t>
  </si>
  <si>
    <t>5-1-3-9-0-3921-000-0000-0000-0000</t>
  </si>
  <si>
    <t>5-1-3-9-0-3951-000-0000-0000-0000</t>
  </si>
  <si>
    <t>5-1-3-9-0-3975-000-0000-0000-0000</t>
  </si>
  <si>
    <t>5-1-3-9-0-3981-000-0000-0000-0000</t>
  </si>
  <si>
    <t>5-1-3-9-0-3983-000-0000-0000-0000</t>
  </si>
  <si>
    <t>5-1-3-6-0-3613-000-0000-0000-0000</t>
  </si>
  <si>
    <t>5-1-3-5-0-4031-000-0000-0000-0000</t>
  </si>
  <si>
    <t>Cta Contable Ingresos</t>
  </si>
  <si>
    <t>Cta Contable Egresos</t>
  </si>
  <si>
    <t>5-1-1-3-0-1320-000-0000-0000-0000</t>
  </si>
  <si>
    <t>5-1-1-5-0-1522-000-0000-0000-0000</t>
  </si>
  <si>
    <t>5-1-1-5-0-1551-000-0000-0000-0000</t>
  </si>
  <si>
    <t>5-1-3-9-0-3970-000-0000-0000-0000</t>
  </si>
  <si>
    <t>5-1-2-4-0-2481-000-0000-0000-0000</t>
  </si>
  <si>
    <t>5-1-2-4-0-2421-000-0000-0000-0000</t>
  </si>
  <si>
    <t>4-1-6-2-0-0000-000-0000-0000-0000</t>
  </si>
  <si>
    <t>4-3-4-9-0-4902-000-0000-0000-0000</t>
  </si>
  <si>
    <t>518101 Otros ingresos</t>
  </si>
  <si>
    <t>518103 Sobrantes Cobranza</t>
  </si>
  <si>
    <t>618101 Recargos</t>
  </si>
  <si>
    <t>PROMEDIO ANUAL 2015</t>
  </si>
  <si>
    <t xml:space="preserve"> PRONOSTICO INGRESOS 2017</t>
  </si>
  <si>
    <t>FONDO</t>
  </si>
  <si>
    <t>PROG</t>
  </si>
  <si>
    <t>CEGE</t>
  </si>
  <si>
    <t>AFUN</t>
  </si>
  <si>
    <t>CRI</t>
  </si>
  <si>
    <t>I</t>
  </si>
  <si>
    <t>CLAS.RUBRO DE INGRESO</t>
  </si>
  <si>
    <t>AUMENTO</t>
  </si>
  <si>
    <t>DISMINUCION</t>
  </si>
  <si>
    <t>*41</t>
  </si>
  <si>
    <t>Derechos por el uso, goce, aprovechamiento o explotación de bienes de dominio público</t>
  </si>
  <si>
    <t>TOTALES</t>
  </si>
  <si>
    <t>*51</t>
  </si>
  <si>
    <t>Productos de tipo corriente</t>
  </si>
  <si>
    <t>*61</t>
  </si>
  <si>
    <t>Aprovechamientos de tipo corriente</t>
  </si>
  <si>
    <t>K0001</t>
  </si>
  <si>
    <t>Convenios con la Federación</t>
  </si>
  <si>
    <t>*83</t>
  </si>
  <si>
    <t>Convenios</t>
  </si>
  <si>
    <t>Servicio medido de agua potable</t>
  </si>
  <si>
    <t>Rezago servicio medio de agua potable</t>
  </si>
  <si>
    <t>Rezago servicio de alcantarillado</t>
  </si>
  <si>
    <t>Servicio de alcantarillado</t>
  </si>
  <si>
    <t>Contrato de agua potable</t>
  </si>
  <si>
    <t>Contrato de descarga de agua residual</t>
  </si>
  <si>
    <t>Duplicado de recibo notificado</t>
  </si>
  <si>
    <t>Constancia de no adeudo</t>
  </si>
  <si>
    <t>Cambios de titular</t>
  </si>
  <si>
    <t>Suspensión voluntaria de la toma</t>
  </si>
  <si>
    <t>Cartas de factibilidad</t>
  </si>
  <si>
    <t>Revisión de proyectos de hasta 50 lotes</t>
  </si>
  <si>
    <t>Revisión de proyectos en áreas de hasta 500 m2</t>
  </si>
  <si>
    <t>Recepción de obras hasta 50 lotes</t>
  </si>
  <si>
    <t>Recepcion de lote o vivienda excedente</t>
  </si>
  <si>
    <t>Limpieza de descarga sanitaria con varilla para todos los giros, por hora</t>
  </si>
  <si>
    <t>Limpieza de descarga sanitaria con camión hidroneumático</t>
  </si>
  <si>
    <t>Reubicación del medidor, por metro lineal</t>
  </si>
  <si>
    <t>Transporte de agua en pipa m3/km</t>
  </si>
  <si>
    <t>Reconexión de toma de agua, por toma</t>
  </si>
  <si>
    <t>Materiales e instalación de cuadro de medición</t>
  </si>
  <si>
    <t>Suministro e instalación de medidores de agua potable</t>
  </si>
  <si>
    <t>Materiales e instalación para descarga de agua residual</t>
  </si>
  <si>
    <t>Redondeo</t>
  </si>
  <si>
    <t>Incorporación individual a la red de drenaje</t>
  </si>
  <si>
    <t>Incorporación individual a la red de agua potable</t>
  </si>
  <si>
    <t>Incorporación individual a la red de agua potable (parcialidades)</t>
  </si>
  <si>
    <t>Incorporación individual a la red de drenaje (parcialidades)</t>
  </si>
  <si>
    <t>Materiales e Instalación del ramal para tomas de agua potable</t>
  </si>
  <si>
    <t>Supervisión de obra por lote/mes</t>
  </si>
  <si>
    <t>Agua para construcción por área  a construir hasta 6 meses</t>
  </si>
  <si>
    <t>Materiales e Instalación del ramal metro adicional pavimento</t>
  </si>
  <si>
    <t>Materiales e Instalación del ramal metro adicional terracería</t>
  </si>
  <si>
    <t>Materiales e instalación para descarga metros excedentes</t>
  </si>
  <si>
    <t>Saneamiento (Tratamiento de agua residual)</t>
  </si>
  <si>
    <t>Renta de Maquinaria</t>
  </si>
  <si>
    <t>Por venta de agua tratada</t>
  </si>
  <si>
    <t>Venta de lodos</t>
  </si>
  <si>
    <t>Rezago Saneamiento (Tratamiento de agua residual)</t>
  </si>
  <si>
    <t>510101 Rendimientos de cuentas bancarias</t>
  </si>
  <si>
    <t>518102 Otros ingresos presidencia</t>
  </si>
  <si>
    <t>Agua para pipas uso domestico sin transporte por m3</t>
  </si>
  <si>
    <t>Agua para pipas uso no domestico sin transporte por m3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</si>
  <si>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</si>
  <si>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</si>
  <si>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</si>
  <si>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</si>
  <si>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</si>
  <si>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</si>
  <si>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</si>
  <si>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</si>
  <si>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</si>
  <si>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</si>
  <si>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</si>
  <si>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</si>
  <si>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</si>
  <si>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PP</t>
  </si>
  <si>
    <t>PRESUPUESTO DE INGRESOS PARA EL EJERCICIO FISCAL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</si>
</sst>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9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/>
  </cellStyleXfs>
  <cellXfs count="94">
    <xf numFmtId="0" fontId="0" fillId="0" borderId="0" xfId="0"/>
    <xf numFmtId="0" fontId="1" fillId="0" borderId="0" xfId="0" applyFont="1" applyFill="1"/>
    <xf numFmtId="0" fontId="8" fillId="0" borderId="0" xfId="0" applyFont="1" applyFill="1" applyAlignment="1"/>
    <xf numFmtId="0" fontId="4" fillId="0" borderId="0" xfId="2" applyFont="1"/>
    <xf numFmtId="43" fontId="0" fillId="0" borderId="0" xfId="0" applyNumberFormat="1"/>
    <xf numFmtId="0" fontId="9" fillId="0" borderId="1" xfId="0" applyFont="1" applyFill="1" applyBorder="1" applyAlignment="1">
      <alignment horizontal="center"/>
    </xf>
    <xf numFmtId="0" fontId="10" fillId="0" borderId="0" xfId="0" applyFont="1"/>
    <xf numFmtId="43" fontId="10" fillId="0" borderId="0" xfId="1" applyFont="1"/>
    <xf numFmtId="0" fontId="4" fillId="0" borderId="0" xfId="2" applyFont="1" applyFill="1"/>
    <xf numFmtId="0" fontId="12" fillId="0" borderId="0" xfId="0" applyFont="1" applyFill="1" applyAlignment="1"/>
    <xf numFmtId="43" fontId="11" fillId="0" borderId="0" xfId="0" applyNumberFormat="1" applyFont="1"/>
    <xf numFmtId="164" fontId="3" fillId="3" borderId="1" xfId="0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0" fontId="6" fillId="2" borderId="0" xfId="0" applyFont="1" applyFill="1" applyAlignment="1"/>
    <xf numFmtId="0" fontId="16" fillId="2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wrapText="1"/>
    </xf>
    <xf numFmtId="0" fontId="3" fillId="2" borderId="0" xfId="0" applyFont="1" applyFill="1" applyAlignment="1"/>
    <xf numFmtId="0" fontId="17" fillId="2" borderId="0" xfId="0" applyFont="1" applyFill="1"/>
    <xf numFmtId="164" fontId="7" fillId="0" borderId="0" xfId="0" applyNumberFormat="1" applyFont="1" applyAlignment="1">
      <alignment wrapText="1"/>
    </xf>
    <xf numFmtId="0" fontId="14" fillId="4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7" fillId="2" borderId="0" xfId="0" applyFont="1" applyFill="1" applyAlignment="1">
      <alignment wrapText="1"/>
    </xf>
    <xf numFmtId="164" fontId="16" fillId="2" borderId="0" xfId="0" applyNumberFormat="1" applyFont="1" applyFill="1" applyAlignment="1">
      <alignment horizontal="center"/>
    </xf>
    <xf numFmtId="0" fontId="16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164" fontId="15" fillId="4" borderId="0" xfId="0" applyNumberFormat="1" applyFont="1" applyFill="1" applyBorder="1" applyAlignment="1">
      <alignment horizontal="right" wrapText="1"/>
    </xf>
    <xf numFmtId="164" fontId="14" fillId="4" borderId="0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 applyAlignment="1">
      <alignment horizontal="right" wrapText="1"/>
    </xf>
    <xf numFmtId="164" fontId="14" fillId="4" borderId="12" xfId="0" applyNumberFormat="1" applyFont="1" applyFill="1" applyBorder="1" applyAlignment="1">
      <alignment horizontal="right" wrapText="1"/>
    </xf>
    <xf numFmtId="164" fontId="14" fillId="4" borderId="10" xfId="0" applyNumberFormat="1" applyFont="1" applyFill="1" applyBorder="1" applyAlignment="1">
      <alignment horizontal="right" wrapText="1"/>
    </xf>
    <xf numFmtId="164" fontId="14" fillId="4" borderId="1" xfId="0" applyNumberFormat="1" applyFont="1" applyFill="1" applyBorder="1" applyAlignment="1">
      <alignment horizontal="right" vertical="center" wrapText="1"/>
    </xf>
    <xf numFmtId="164" fontId="14" fillId="4" borderId="3" xfId="0" applyNumberFormat="1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horizontal="right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164" fontId="14" fillId="4" borderId="11" xfId="0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wrapText="1"/>
    </xf>
    <xf numFmtId="0" fontId="16" fillId="2" borderId="11" xfId="0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 wrapText="1"/>
    </xf>
    <xf numFmtId="0" fontId="14" fillId="4" borderId="8" xfId="0" applyFont="1" applyFill="1" applyBorder="1" applyAlignment="1">
      <alignment horizontal="left" vertical="center" wrapText="1"/>
    </xf>
    <xf numFmtId="164" fontId="14" fillId="6" borderId="0" xfId="0" applyNumberFormat="1" applyFont="1" applyFill="1" applyBorder="1" applyAlignment="1">
      <alignment horizontal="right" wrapText="1"/>
    </xf>
    <xf numFmtId="0" fontId="3" fillId="5" borderId="0" xfId="2" applyFont="1" applyFill="1"/>
    <xf numFmtId="0" fontId="17" fillId="5" borderId="0" xfId="0" applyFont="1" applyFill="1"/>
    <xf numFmtId="164" fontId="13" fillId="5" borderId="0" xfId="0" applyNumberFormat="1" applyFont="1" applyFill="1" applyAlignment="1">
      <alignment horizontal="center"/>
    </xf>
    <xf numFmtId="164" fontId="13" fillId="5" borderId="0" xfId="0" applyNumberFormat="1" applyFont="1" applyFill="1" applyAlignment="1">
      <alignment horizontal="right"/>
    </xf>
    <xf numFmtId="0" fontId="15" fillId="6" borderId="10" xfId="0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left" wrapText="1"/>
    </xf>
    <xf numFmtId="164" fontId="14" fillId="6" borderId="10" xfId="0" applyNumberFormat="1" applyFont="1" applyFill="1" applyBorder="1" applyAlignment="1">
      <alignment horizontal="right" wrapText="1"/>
    </xf>
    <xf numFmtId="164" fontId="14" fillId="6" borderId="3" xfId="0" applyNumberFormat="1" applyFont="1" applyFill="1" applyBorder="1" applyAlignment="1">
      <alignment horizontal="right" wrapText="1"/>
    </xf>
    <xf numFmtId="164" fontId="15" fillId="6" borderId="3" xfId="0" applyNumberFormat="1" applyFont="1" applyFill="1" applyBorder="1" applyAlignment="1">
      <alignment horizontal="right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center" wrapText="1"/>
    </xf>
    <xf numFmtId="164" fontId="14" fillId="6" borderId="9" xfId="0" applyNumberFormat="1" applyFont="1" applyFill="1" applyBorder="1" applyAlignment="1">
      <alignment horizontal="right" wrapText="1"/>
    </xf>
    <xf numFmtId="164" fontId="15" fillId="6" borderId="1" xfId="0" applyNumberFormat="1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16" fillId="5" borderId="1" xfId="0" applyFont="1" applyFill="1" applyBorder="1"/>
    <xf numFmtId="164" fontId="7" fillId="5" borderId="1" xfId="0" applyNumberFormat="1" applyFont="1" applyFill="1" applyBorder="1"/>
    <xf numFmtId="0" fontId="6" fillId="5" borderId="1" xfId="2" applyFont="1" applyFill="1" applyBorder="1"/>
    <xf numFmtId="0" fontId="17" fillId="5" borderId="1" xfId="0" applyFont="1" applyFill="1" applyBorder="1"/>
    <xf numFmtId="164" fontId="3" fillId="5" borderId="1" xfId="1" applyNumberFormat="1" applyFont="1" applyFill="1" applyBorder="1" applyAlignment="1">
      <alignment wrapText="1"/>
    </xf>
    <xf numFmtId="164" fontId="18" fillId="6" borderId="1" xfId="0" applyNumberFormat="1" applyFont="1" applyFill="1" applyBorder="1" applyAlignment="1">
      <alignment horizontal="right" wrapText="1"/>
    </xf>
    <xf numFmtId="164" fontId="6" fillId="5" borderId="1" xfId="1" applyNumberFormat="1" applyFont="1" applyFill="1" applyBorder="1" applyAlignment="1">
      <alignment wrapText="1"/>
    </xf>
    <xf numFmtId="0" fontId="16" fillId="5" borderId="0" xfId="0" applyFont="1" applyFill="1"/>
    <xf numFmtId="0" fontId="16" fillId="5" borderId="3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4" fontId="7" fillId="2" borderId="0" xfId="0" applyNumberFormat="1" applyFont="1" applyFill="1"/>
    <xf numFmtId="4" fontId="16" fillId="2" borderId="1" xfId="0" applyNumberFormat="1" applyFont="1" applyFill="1" applyBorder="1"/>
    <xf numFmtId="4" fontId="7" fillId="5" borderId="0" xfId="0" applyNumberFormat="1" applyFont="1" applyFill="1"/>
    <xf numFmtId="4" fontId="7" fillId="5" borderId="0" xfId="0" applyNumberFormat="1" applyFont="1" applyFill="1" applyBorder="1"/>
    <xf numFmtId="164" fontId="15" fillId="4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4" fontId="7" fillId="5" borderId="14" xfId="0" applyNumberFormat="1" applyFont="1" applyFill="1" applyBorder="1"/>
    <xf numFmtId="0" fontId="17" fillId="2" borderId="15" xfId="0" applyFont="1" applyFill="1" applyBorder="1"/>
    <xf numFmtId="0" fontId="16" fillId="2" borderId="15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00"/>
      <color rgb="FF00FF0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3</xdr:col>
      <xdr:colOff>323850</xdr:colOff>
      <xdr:row>7</xdr:row>
      <xdr:rowOff>148692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1419225" cy="143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"/>
  <sheetViews>
    <sheetView workbookViewId="0">
      <selection activeCell="B12" sqref="B12"/>
    </sheetView>
  </sheetViews>
  <sheetFormatPr baseColWidth="10" defaultColWidth="12" defaultRowHeight="15" customHeight="1" x14ac:dyDescent="0.2"/>
  <cols>
    <col min="1" max="1" width="8.33203125" customWidth="1"/>
    <col min="2" max="2" width="32.5" style="1" customWidth="1"/>
    <col min="3" max="4" width="15.6640625" style="6" bestFit="1" customWidth="1"/>
    <col min="5" max="5" width="13.6640625" bestFit="1" customWidth="1"/>
  </cols>
  <sheetData>
    <row r="1" spans="2:5" ht="18" x14ac:dyDescent="0.25">
      <c r="B1" s="2" t="s">
        <v>0</v>
      </c>
    </row>
    <row r="2" spans="2:5" ht="15" customHeight="1" x14ac:dyDescent="0.2">
      <c r="B2" s="9"/>
    </row>
    <row r="3" spans="2:5" ht="15" customHeight="1" x14ac:dyDescent="0.2">
      <c r="B3" s="9"/>
    </row>
    <row r="4" spans="2:5" ht="15" customHeight="1" x14ac:dyDescent="0.25">
      <c r="B4" s="5" t="s">
        <v>69</v>
      </c>
      <c r="C4" s="7"/>
      <c r="D4" s="10" t="e">
        <f>SUM(C5:C10)</f>
        <v>#REF!</v>
      </c>
      <c r="E4" s="4" t="e">
        <f>+D4-D14</f>
        <v>#REF!</v>
      </c>
    </row>
    <row r="5" spans="2:5" ht="15" customHeight="1" x14ac:dyDescent="0.2">
      <c r="B5" s="3" t="s">
        <v>1</v>
      </c>
      <c r="C5" s="7" t="e">
        <f>SUMIF(#REF!,'Balanza Mayor'!B5,#REF!)</f>
        <v>#REF!</v>
      </c>
    </row>
    <row r="6" spans="2:5" ht="15" customHeight="1" x14ac:dyDescent="0.2">
      <c r="B6" s="3" t="s">
        <v>2</v>
      </c>
      <c r="C6" s="7" t="e">
        <f>SUMIF(#REF!,'Balanza Mayor'!B6,#REF!)</f>
        <v>#REF!</v>
      </c>
    </row>
    <row r="7" spans="2:5" ht="15" customHeight="1" x14ac:dyDescent="0.2">
      <c r="B7" s="3" t="s">
        <v>3</v>
      </c>
      <c r="C7" s="7" t="e">
        <f>SUMIF(#REF!,'Balanza Mayor'!B7,#REF!)</f>
        <v>#REF!</v>
      </c>
    </row>
    <row r="8" spans="2:5" ht="15" customHeight="1" x14ac:dyDescent="0.2">
      <c r="B8" s="3" t="s">
        <v>4</v>
      </c>
      <c r="C8" s="7" t="e">
        <f>SUMIF(#REF!,'Balanza Mayor'!B8,#REF!)</f>
        <v>#REF!</v>
      </c>
    </row>
    <row r="9" spans="2:5" ht="15" customHeight="1" x14ac:dyDescent="0.2">
      <c r="B9" s="3" t="s">
        <v>77</v>
      </c>
      <c r="C9" s="7" t="e">
        <f>SUMIF(#REF!,'Balanza Mayor'!B9,#REF!)</f>
        <v>#REF!</v>
      </c>
    </row>
    <row r="10" spans="2:5" ht="15" customHeight="1" x14ac:dyDescent="0.2">
      <c r="B10" s="3" t="s">
        <v>78</v>
      </c>
      <c r="C10" s="7" t="e">
        <f>SUMIF(#REF!,'Balanza Mayor'!B10,#REF!)</f>
        <v>#REF!</v>
      </c>
    </row>
    <row r="11" spans="2:5" ht="15" customHeight="1" x14ac:dyDescent="0.2">
      <c r="B11" s="3"/>
      <c r="C11" s="7"/>
    </row>
    <row r="12" spans="2:5" ht="15" customHeight="1" x14ac:dyDescent="0.2">
      <c r="B12" s="3"/>
    </row>
    <row r="13" spans="2:5" ht="15" customHeight="1" x14ac:dyDescent="0.2">
      <c r="B13"/>
    </row>
    <row r="14" spans="2:5" ht="15" customHeight="1" x14ac:dyDescent="0.25">
      <c r="B14" s="5" t="s">
        <v>70</v>
      </c>
      <c r="D14" s="10" t="e">
        <f>SUM(C15:C85)</f>
        <v>#REF!</v>
      </c>
      <c r="E14" s="4"/>
    </row>
    <row r="15" spans="2:5" ht="15" customHeight="1" x14ac:dyDescent="0.2">
      <c r="B15" s="8" t="s">
        <v>5</v>
      </c>
      <c r="C15" s="7" t="e">
        <f>SUMIF(#REF!,'Balanza Mayor'!B15,#REF!)</f>
        <v>#REF!</v>
      </c>
    </row>
    <row r="16" spans="2:5" ht="15" customHeight="1" x14ac:dyDescent="0.2">
      <c r="B16" s="8" t="s">
        <v>6</v>
      </c>
      <c r="C16" s="7" t="e">
        <f>SUMIF(#REF!,'Balanza Mayor'!B16,#REF!)</f>
        <v>#REF!</v>
      </c>
    </row>
    <row r="17" spans="2:3" ht="15" customHeight="1" x14ac:dyDescent="0.2">
      <c r="B17" s="8" t="s">
        <v>7</v>
      </c>
      <c r="C17" s="7" t="e">
        <f>SUMIF(#REF!,'Balanza Mayor'!B17,#REF!)</f>
        <v>#REF!</v>
      </c>
    </row>
    <row r="18" spans="2:3" ht="15" customHeight="1" x14ac:dyDescent="0.2">
      <c r="B18" s="8" t="s">
        <v>71</v>
      </c>
      <c r="C18" s="7" t="e">
        <f>SUMIF(#REF!,'Balanza Mayor'!B18,#REF!)</f>
        <v>#REF!</v>
      </c>
    </row>
    <row r="19" spans="2:3" ht="15" customHeight="1" x14ac:dyDescent="0.2">
      <c r="B19" s="8" t="s">
        <v>8</v>
      </c>
      <c r="C19" s="7" t="e">
        <f>SUMIF(#REF!,'Balanza Mayor'!B19,#REF!)</f>
        <v>#REF!</v>
      </c>
    </row>
    <row r="20" spans="2:3" ht="15" customHeight="1" x14ac:dyDescent="0.2">
      <c r="B20" s="8" t="s">
        <v>9</v>
      </c>
      <c r="C20" s="7" t="e">
        <f>SUMIF(#REF!,'Balanza Mayor'!B20,#REF!)</f>
        <v>#REF!</v>
      </c>
    </row>
    <row r="21" spans="2:3" ht="15" customHeight="1" x14ac:dyDescent="0.2">
      <c r="B21" s="8" t="s">
        <v>10</v>
      </c>
      <c r="C21" s="7" t="e">
        <f>SUMIF(#REF!,'Balanza Mayor'!B21,#REF!)</f>
        <v>#REF!</v>
      </c>
    </row>
    <row r="22" spans="2:3" ht="15" customHeight="1" x14ac:dyDescent="0.2">
      <c r="B22" s="8" t="s">
        <v>11</v>
      </c>
      <c r="C22" s="7" t="e">
        <f>SUMIF(#REF!,'Balanza Mayor'!B22,#REF!)</f>
        <v>#REF!</v>
      </c>
    </row>
    <row r="23" spans="2:3" ht="15" customHeight="1" x14ac:dyDescent="0.2">
      <c r="B23" s="8" t="s">
        <v>12</v>
      </c>
      <c r="C23" s="7" t="e">
        <f>SUMIF(#REF!,'Balanza Mayor'!B23,#REF!)</f>
        <v>#REF!</v>
      </c>
    </row>
    <row r="24" spans="2:3" ht="15" customHeight="1" x14ac:dyDescent="0.2">
      <c r="B24" s="8" t="s">
        <v>13</v>
      </c>
      <c r="C24" s="7" t="e">
        <f>SUMIF(#REF!,'Balanza Mayor'!B24,#REF!)</f>
        <v>#REF!</v>
      </c>
    </row>
    <row r="25" spans="2:3" ht="15" customHeight="1" x14ac:dyDescent="0.2">
      <c r="B25" s="8" t="s">
        <v>14</v>
      </c>
      <c r="C25" s="7" t="e">
        <f>SUMIF(#REF!,'Balanza Mayor'!B25,#REF!)</f>
        <v>#REF!</v>
      </c>
    </row>
    <row r="26" spans="2:3" ht="15" customHeight="1" x14ac:dyDescent="0.2">
      <c r="B26" s="8" t="s">
        <v>15</v>
      </c>
      <c r="C26" s="7" t="e">
        <f>SUMIF(#REF!,'Balanza Mayor'!B26,#REF!)</f>
        <v>#REF!</v>
      </c>
    </row>
    <row r="27" spans="2:3" ht="15" customHeight="1" x14ac:dyDescent="0.2">
      <c r="B27" s="8" t="s">
        <v>72</v>
      </c>
      <c r="C27" s="7" t="e">
        <f>SUMIF(#REF!,'Balanza Mayor'!B27,#REF!)</f>
        <v>#REF!</v>
      </c>
    </row>
    <row r="28" spans="2:3" ht="15" customHeight="1" x14ac:dyDescent="0.2">
      <c r="B28" s="8" t="s">
        <v>73</v>
      </c>
      <c r="C28" s="7" t="e">
        <f>SUMIF(#REF!,'Balanza Mayor'!B28,#REF!)</f>
        <v>#REF!</v>
      </c>
    </row>
    <row r="29" spans="2:3" ht="15" customHeight="1" x14ac:dyDescent="0.2">
      <c r="B29" s="8" t="s">
        <v>16</v>
      </c>
      <c r="C29" s="7" t="e">
        <f>SUMIF(#REF!,'Balanza Mayor'!B29,#REF!)</f>
        <v>#REF!</v>
      </c>
    </row>
    <row r="30" spans="2:3" ht="15" customHeight="1" x14ac:dyDescent="0.2">
      <c r="B30" s="8" t="s">
        <v>17</v>
      </c>
      <c r="C30" s="7" t="e">
        <f>SUMIF(#REF!,'Balanza Mayor'!B30,#REF!)</f>
        <v>#REF!</v>
      </c>
    </row>
    <row r="31" spans="2:3" ht="15" customHeight="1" x14ac:dyDescent="0.2">
      <c r="B31" s="8" t="s">
        <v>18</v>
      </c>
      <c r="C31" s="7" t="e">
        <f>SUMIF(#REF!,'Balanza Mayor'!B31,#REF!)</f>
        <v>#REF!</v>
      </c>
    </row>
    <row r="32" spans="2:3" ht="15" customHeight="1" x14ac:dyDescent="0.2">
      <c r="B32" s="8" t="s">
        <v>19</v>
      </c>
      <c r="C32" s="7" t="e">
        <f>SUMIF(#REF!,'Balanza Mayor'!B32,#REF!)</f>
        <v>#REF!</v>
      </c>
    </row>
    <row r="33" spans="2:3" ht="15" customHeight="1" x14ac:dyDescent="0.2">
      <c r="B33" s="8" t="s">
        <v>76</v>
      </c>
      <c r="C33" s="7" t="e">
        <f>SUMIF(#REF!,'Balanza Mayor'!B33,#REF!)</f>
        <v>#REF!</v>
      </c>
    </row>
    <row r="34" spans="2:3" ht="15" customHeight="1" x14ac:dyDescent="0.2">
      <c r="B34" s="8" t="s">
        <v>75</v>
      </c>
      <c r="C34" s="7" t="e">
        <f>SUMIF(#REF!,'Balanza Mayor'!B34,#REF!)</f>
        <v>#REF!</v>
      </c>
    </row>
    <row r="35" spans="2:3" ht="15" customHeight="1" x14ac:dyDescent="0.2">
      <c r="B35" s="8" t="s">
        <v>20</v>
      </c>
      <c r="C35" s="7" t="e">
        <f>SUMIF(#REF!,'Balanza Mayor'!B35,#REF!)</f>
        <v>#REF!</v>
      </c>
    </row>
    <row r="36" spans="2:3" ht="15" customHeight="1" x14ac:dyDescent="0.2">
      <c r="B36" s="8" t="s">
        <v>21</v>
      </c>
      <c r="C36" s="7" t="e">
        <f>SUMIF(#REF!,'Balanza Mayor'!B36,#REF!)</f>
        <v>#REF!</v>
      </c>
    </row>
    <row r="37" spans="2:3" ht="15" customHeight="1" x14ac:dyDescent="0.2">
      <c r="B37" s="8" t="s">
        <v>22</v>
      </c>
      <c r="C37" s="7" t="e">
        <f>SUMIF(#REF!,'Balanza Mayor'!B37,#REF!)</f>
        <v>#REF!</v>
      </c>
    </row>
    <row r="38" spans="2:3" ht="15" customHeight="1" x14ac:dyDescent="0.2">
      <c r="B38" s="8" t="s">
        <v>23</v>
      </c>
      <c r="C38" s="7" t="e">
        <f>SUMIF(#REF!,'Balanza Mayor'!B38,#REF!)</f>
        <v>#REF!</v>
      </c>
    </row>
    <row r="39" spans="2:3" ht="15" customHeight="1" x14ac:dyDescent="0.2">
      <c r="B39" s="8" t="s">
        <v>24</v>
      </c>
      <c r="C39" s="7" t="e">
        <f>SUMIF(#REF!,'Balanza Mayor'!B39,#REF!)</f>
        <v>#REF!</v>
      </c>
    </row>
    <row r="40" spans="2:3" ht="15" customHeight="1" x14ac:dyDescent="0.2">
      <c r="B40" s="8" t="s">
        <v>25</v>
      </c>
      <c r="C40" s="7" t="e">
        <f>SUMIF(#REF!,'Balanza Mayor'!B40,#REF!)</f>
        <v>#REF!</v>
      </c>
    </row>
    <row r="41" spans="2:3" ht="15" customHeight="1" x14ac:dyDescent="0.2">
      <c r="B41" s="8" t="s">
        <v>26</v>
      </c>
      <c r="C41" s="7" t="e">
        <f>SUMIF(#REF!,'Balanza Mayor'!B41,#REF!)</f>
        <v>#REF!</v>
      </c>
    </row>
    <row r="42" spans="2:3" ht="15" customHeight="1" x14ac:dyDescent="0.2">
      <c r="B42" s="8" t="s">
        <v>27</v>
      </c>
      <c r="C42" s="7" t="e">
        <f>SUMIF(#REF!,'Balanza Mayor'!B42,#REF!)</f>
        <v>#REF!</v>
      </c>
    </row>
    <row r="43" spans="2:3" ht="15" customHeight="1" x14ac:dyDescent="0.2">
      <c r="B43" s="8" t="s">
        <v>28</v>
      </c>
      <c r="C43" s="7" t="e">
        <f>SUMIF(#REF!,'Balanza Mayor'!B43,#REF!)</f>
        <v>#REF!</v>
      </c>
    </row>
    <row r="44" spans="2:3" ht="15" customHeight="1" x14ac:dyDescent="0.2">
      <c r="B44" s="8" t="s">
        <v>29</v>
      </c>
      <c r="C44" s="7" t="e">
        <f>SUMIF(#REF!,'Balanza Mayor'!B44,#REF!)</f>
        <v>#REF!</v>
      </c>
    </row>
    <row r="45" spans="2:3" ht="15" customHeight="1" x14ac:dyDescent="0.2">
      <c r="B45" s="8" t="s">
        <v>30</v>
      </c>
      <c r="C45" s="7" t="e">
        <f>SUMIF(#REF!,'Balanza Mayor'!B45,#REF!)</f>
        <v>#REF!</v>
      </c>
    </row>
    <row r="46" spans="2:3" ht="15" customHeight="1" x14ac:dyDescent="0.2">
      <c r="B46" s="8" t="s">
        <v>31</v>
      </c>
      <c r="C46" s="7" t="e">
        <f>SUMIF(#REF!,'Balanza Mayor'!B46,#REF!)</f>
        <v>#REF!</v>
      </c>
    </row>
    <row r="47" spans="2:3" ht="15" customHeight="1" x14ac:dyDescent="0.2">
      <c r="B47" s="8" t="s">
        <v>32</v>
      </c>
      <c r="C47" s="7" t="e">
        <f>SUMIF(#REF!,'Balanza Mayor'!B47,#REF!)</f>
        <v>#REF!</v>
      </c>
    </row>
    <row r="48" spans="2:3" ht="15" customHeight="1" x14ac:dyDescent="0.2">
      <c r="B48" s="8" t="s">
        <v>33</v>
      </c>
      <c r="C48" s="7" t="e">
        <f>SUMIF(#REF!,'Balanza Mayor'!B48,#REF!)</f>
        <v>#REF!</v>
      </c>
    </row>
    <row r="49" spans="2:3" ht="15" customHeight="1" x14ac:dyDescent="0.2">
      <c r="B49" s="8" t="s">
        <v>34</v>
      </c>
      <c r="C49" s="7" t="e">
        <f>SUMIF(#REF!,'Balanza Mayor'!B49,#REF!)</f>
        <v>#REF!</v>
      </c>
    </row>
    <row r="50" spans="2:3" ht="15" customHeight="1" x14ac:dyDescent="0.2">
      <c r="B50" s="8" t="s">
        <v>35</v>
      </c>
      <c r="C50" s="7" t="e">
        <f>SUMIF(#REF!,'Balanza Mayor'!B50,#REF!)</f>
        <v>#REF!</v>
      </c>
    </row>
    <row r="51" spans="2:3" ht="15" customHeight="1" x14ac:dyDescent="0.2">
      <c r="B51" s="8" t="s">
        <v>36</v>
      </c>
      <c r="C51" s="7" t="e">
        <f>SUMIF(#REF!,'Balanza Mayor'!B51,#REF!)</f>
        <v>#REF!</v>
      </c>
    </row>
    <row r="52" spans="2:3" ht="15" customHeight="1" x14ac:dyDescent="0.2">
      <c r="B52" s="8" t="s">
        <v>37</v>
      </c>
      <c r="C52" s="7" t="e">
        <f>SUMIF(#REF!,'Balanza Mayor'!B52,#REF!)</f>
        <v>#REF!</v>
      </c>
    </row>
    <row r="53" spans="2:3" ht="15" customHeight="1" x14ac:dyDescent="0.2">
      <c r="B53" s="8" t="s">
        <v>38</v>
      </c>
      <c r="C53" s="7" t="e">
        <f>SUMIF(#REF!,'Balanza Mayor'!B53,#REF!)</f>
        <v>#REF!</v>
      </c>
    </row>
    <row r="54" spans="2:3" ht="15" customHeight="1" x14ac:dyDescent="0.2">
      <c r="B54" s="8" t="s">
        <v>39</v>
      </c>
      <c r="C54" s="7" t="e">
        <f>SUMIF(#REF!,'Balanza Mayor'!B54,#REF!)</f>
        <v>#REF!</v>
      </c>
    </row>
    <row r="55" spans="2:3" ht="15" customHeight="1" x14ac:dyDescent="0.2">
      <c r="B55" s="8" t="s">
        <v>40</v>
      </c>
      <c r="C55" s="7" t="e">
        <f>SUMIF(#REF!,'Balanza Mayor'!B55,#REF!)</f>
        <v>#REF!</v>
      </c>
    </row>
    <row r="56" spans="2:3" ht="15" customHeight="1" x14ac:dyDescent="0.2">
      <c r="B56" s="8" t="s">
        <v>41</v>
      </c>
      <c r="C56" s="7" t="e">
        <f>SUMIF(#REF!,'Balanza Mayor'!B56,#REF!)</f>
        <v>#REF!</v>
      </c>
    </row>
    <row r="57" spans="2:3" ht="15" customHeight="1" x14ac:dyDescent="0.2">
      <c r="B57" s="8" t="s">
        <v>42</v>
      </c>
      <c r="C57" s="7" t="e">
        <f>SUMIF(#REF!,'Balanza Mayor'!B57,#REF!)</f>
        <v>#REF!</v>
      </c>
    </row>
    <row r="58" spans="2:3" ht="15" customHeight="1" x14ac:dyDescent="0.2">
      <c r="B58" s="8" t="s">
        <v>43</v>
      </c>
      <c r="C58" s="7" t="e">
        <f>SUMIF(#REF!,'Balanza Mayor'!B58,#REF!)</f>
        <v>#REF!</v>
      </c>
    </row>
    <row r="59" spans="2:3" ht="15" customHeight="1" x14ac:dyDescent="0.2">
      <c r="B59" s="8" t="s">
        <v>44</v>
      </c>
      <c r="C59" s="7" t="e">
        <f>SUMIF(#REF!,'Balanza Mayor'!B59,#REF!)</f>
        <v>#REF!</v>
      </c>
    </row>
    <row r="60" spans="2:3" ht="15" customHeight="1" x14ac:dyDescent="0.2">
      <c r="B60" s="8" t="s">
        <v>45</v>
      </c>
      <c r="C60" s="7" t="e">
        <f>SUMIF(#REF!,'Balanza Mayor'!B60,#REF!)</f>
        <v>#REF!</v>
      </c>
    </row>
    <row r="61" spans="2:3" ht="15" customHeight="1" x14ac:dyDescent="0.2">
      <c r="B61" s="8" t="s">
        <v>68</v>
      </c>
      <c r="C61" s="7" t="e">
        <f>SUMIF(#REF!,'Balanza Mayor'!B61,#REF!)</f>
        <v>#REF!</v>
      </c>
    </row>
    <row r="62" spans="2:3" ht="15" customHeight="1" x14ac:dyDescent="0.2">
      <c r="B62" s="8" t="s">
        <v>46</v>
      </c>
      <c r="C62" s="7" t="e">
        <f>SUMIF(#REF!,'Balanza Mayor'!B62,#REF!)</f>
        <v>#REF!</v>
      </c>
    </row>
    <row r="63" spans="2:3" ht="15" customHeight="1" x14ac:dyDescent="0.2">
      <c r="B63" s="8" t="s">
        <v>47</v>
      </c>
      <c r="C63" s="7" t="e">
        <f>SUMIF(#REF!,'Balanza Mayor'!B63,#REF!)</f>
        <v>#REF!</v>
      </c>
    </row>
    <row r="64" spans="2:3" ht="15" customHeight="1" x14ac:dyDescent="0.2">
      <c r="B64" s="8" t="s">
        <v>48</v>
      </c>
      <c r="C64" s="7" t="e">
        <f>SUMIF(#REF!,'Balanza Mayor'!B64,#REF!)</f>
        <v>#REF!</v>
      </c>
    </row>
    <row r="65" spans="2:3" ht="15" customHeight="1" x14ac:dyDescent="0.2">
      <c r="B65" s="8" t="s">
        <v>50</v>
      </c>
      <c r="C65" s="7" t="e">
        <f>SUMIF(#REF!,'Balanza Mayor'!B65,#REF!)</f>
        <v>#REF!</v>
      </c>
    </row>
    <row r="66" spans="2:3" ht="15" customHeight="1" x14ac:dyDescent="0.2">
      <c r="B66" s="8" t="s">
        <v>51</v>
      </c>
      <c r="C66" s="7" t="e">
        <f>SUMIF(#REF!,'Balanza Mayor'!B66,#REF!)</f>
        <v>#REF!</v>
      </c>
    </row>
    <row r="67" spans="2:3" ht="15" customHeight="1" x14ac:dyDescent="0.2">
      <c r="B67" s="8" t="s">
        <v>49</v>
      </c>
      <c r="C67" s="7" t="e">
        <f>SUMIF(#REF!,'Balanza Mayor'!B67,#REF!)</f>
        <v>#REF!</v>
      </c>
    </row>
    <row r="68" spans="2:3" ht="15" customHeight="1" x14ac:dyDescent="0.2">
      <c r="B68" s="8" t="s">
        <v>52</v>
      </c>
      <c r="C68" s="7" t="e">
        <f>SUMIF(#REF!,'Balanza Mayor'!B68,#REF!)</f>
        <v>#REF!</v>
      </c>
    </row>
    <row r="69" spans="2:3" ht="15" customHeight="1" x14ac:dyDescent="0.2">
      <c r="B69" s="8" t="s">
        <v>53</v>
      </c>
      <c r="C69" s="7" t="e">
        <f>SUMIF(#REF!,'Balanza Mayor'!B69,#REF!)</f>
        <v>#REF!</v>
      </c>
    </row>
    <row r="70" spans="2:3" ht="15" customHeight="1" x14ac:dyDescent="0.2">
      <c r="B70" s="8" t="s">
        <v>54</v>
      </c>
      <c r="C70" s="7" t="e">
        <f>SUMIF(#REF!,'Balanza Mayor'!B70,#REF!)</f>
        <v>#REF!</v>
      </c>
    </row>
    <row r="71" spans="2:3" ht="15" customHeight="1" x14ac:dyDescent="0.2">
      <c r="B71" s="8" t="s">
        <v>55</v>
      </c>
      <c r="C71" s="7" t="e">
        <f>SUMIF(#REF!,'Balanza Mayor'!B71,#REF!)</f>
        <v>#REF!</v>
      </c>
    </row>
    <row r="72" spans="2:3" ht="15" customHeight="1" x14ac:dyDescent="0.2">
      <c r="B72" s="8" t="s">
        <v>56</v>
      </c>
      <c r="C72" s="7" t="e">
        <f>SUMIF(#REF!,'Balanza Mayor'!B72,#REF!)</f>
        <v>#REF!</v>
      </c>
    </row>
    <row r="73" spans="2:3" ht="15" customHeight="1" x14ac:dyDescent="0.2">
      <c r="B73" s="8" t="s">
        <v>67</v>
      </c>
      <c r="C73" s="7" t="e">
        <f>SUMIF(#REF!,'Balanza Mayor'!B73,#REF!)</f>
        <v>#REF!</v>
      </c>
    </row>
    <row r="74" spans="2:3" ht="15" customHeight="1" x14ac:dyDescent="0.2">
      <c r="B74" s="8" t="s">
        <v>57</v>
      </c>
      <c r="C74" s="7" t="e">
        <f>SUMIF(#REF!,'Balanza Mayor'!B74,#REF!)</f>
        <v>#REF!</v>
      </c>
    </row>
    <row r="75" spans="2:3" ht="15" customHeight="1" x14ac:dyDescent="0.2">
      <c r="B75" s="8" t="s">
        <v>58</v>
      </c>
      <c r="C75" s="7" t="e">
        <f>SUMIF(#REF!,'Balanza Mayor'!B75,#REF!)</f>
        <v>#REF!</v>
      </c>
    </row>
    <row r="76" spans="2:3" ht="15" customHeight="1" x14ac:dyDescent="0.2">
      <c r="B76" s="8" t="s">
        <v>59</v>
      </c>
      <c r="C76" s="7" t="e">
        <f>SUMIF(#REF!,'Balanza Mayor'!B76,#REF!)</f>
        <v>#REF!</v>
      </c>
    </row>
    <row r="77" spans="2:3" ht="15" customHeight="1" x14ac:dyDescent="0.2">
      <c r="B77" s="8" t="s">
        <v>60</v>
      </c>
      <c r="C77" s="7" t="e">
        <f>SUMIF(#REF!,'Balanza Mayor'!B77,#REF!)</f>
        <v>#REF!</v>
      </c>
    </row>
    <row r="78" spans="2:3" ht="15" customHeight="1" x14ac:dyDescent="0.2">
      <c r="B78" s="8" t="s">
        <v>61</v>
      </c>
      <c r="C78" s="7" t="e">
        <f>SUMIF(#REF!,'Balanza Mayor'!B78,#REF!)</f>
        <v>#REF!</v>
      </c>
    </row>
    <row r="79" spans="2:3" ht="15" customHeight="1" x14ac:dyDescent="0.2">
      <c r="B79" s="8" t="s">
        <v>62</v>
      </c>
      <c r="C79" s="7" t="e">
        <f>SUMIF(#REF!,'Balanza Mayor'!B79,#REF!)</f>
        <v>#REF!</v>
      </c>
    </row>
    <row r="80" spans="2:3" ht="15" customHeight="1" x14ac:dyDescent="0.2">
      <c r="B80" s="8" t="s">
        <v>63</v>
      </c>
      <c r="C80" s="7" t="e">
        <f>SUMIF(#REF!,'Balanza Mayor'!B80,#REF!)</f>
        <v>#REF!</v>
      </c>
    </row>
    <row r="81" spans="2:3" ht="15" customHeight="1" x14ac:dyDescent="0.2">
      <c r="B81" s="8" t="s">
        <v>74</v>
      </c>
      <c r="C81" s="7" t="e">
        <f>SUMIF(#REF!,'Balanza Mayor'!B81,#REF!)</f>
        <v>#REF!</v>
      </c>
    </row>
    <row r="82" spans="2:3" ht="15" customHeight="1" x14ac:dyDescent="0.2">
      <c r="B82" s="8" t="s">
        <v>64</v>
      </c>
      <c r="C82" s="7" t="e">
        <f>SUMIF(#REF!,'Balanza Mayor'!B82,#REF!)</f>
        <v>#REF!</v>
      </c>
    </row>
    <row r="83" spans="2:3" ht="15" customHeight="1" x14ac:dyDescent="0.2">
      <c r="B83" s="8" t="s">
        <v>65</v>
      </c>
      <c r="C83" s="7" t="e">
        <f>SUMIF(#REF!,'Balanza Mayor'!B83,#REF!)</f>
        <v>#REF!</v>
      </c>
    </row>
    <row r="84" spans="2:3" ht="15" customHeight="1" x14ac:dyDescent="0.2">
      <c r="B84" s="8" t="s">
        <v>66</v>
      </c>
      <c r="C84" s="7" t="e">
        <f>SUMIF(#REF!,'Balanza Mayor'!B84,#REF!)</f>
        <v>#REF!</v>
      </c>
    </row>
  </sheetData>
  <sortState ref="B13:B82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65"/>
  <sheetViews>
    <sheetView tabSelected="1" topLeftCell="B1" zoomScaleNormal="100" workbookViewId="0">
      <selection activeCell="E14" sqref="E14"/>
    </sheetView>
  </sheetViews>
  <sheetFormatPr baseColWidth="10" defaultColWidth="12" defaultRowHeight="14.25" customHeight="1" outlineLevelCol="1" x14ac:dyDescent="0.2"/>
  <cols>
    <col min="1" max="1" width="3.5" style="14" hidden="1" customWidth="1"/>
    <col min="2" max="2" width="10.83203125" style="14" customWidth="1"/>
    <col min="3" max="4" width="11.6640625" style="14" customWidth="1"/>
    <col min="5" max="5" width="8.6640625" style="14" customWidth="1"/>
    <col min="6" max="6" width="12" style="14"/>
    <col min="7" max="7" width="78.6640625" style="14" customWidth="1" outlineLevel="1"/>
    <col min="8" max="8" width="18" style="14" hidden="1" customWidth="1" outlineLevel="1"/>
    <col min="9" max="9" width="16.5" style="14" hidden="1" customWidth="1" outlineLevel="1"/>
    <col min="10" max="10" width="18.6640625" style="26" hidden="1" customWidth="1" outlineLevel="1"/>
    <col min="11" max="11" width="22" style="14" customWidth="1" outlineLevel="1"/>
    <col min="12" max="12" width="19.33203125" style="14" hidden="1" customWidth="1" outlineLevel="1"/>
    <col min="13" max="13" width="16" style="14" customWidth="1" collapsed="1"/>
    <col min="14" max="20" width="15.83203125" style="14" customWidth="1"/>
    <col min="21" max="21" width="16.83203125" style="14" customWidth="1"/>
    <col min="22" max="23" width="15.83203125" style="14" customWidth="1"/>
    <col min="24" max="24" width="16.83203125" style="14" customWidth="1"/>
    <col min="25" max="16384" width="12" style="14"/>
  </cols>
  <sheetData>
    <row r="4" spans="1:25" ht="22.5" customHeight="1" x14ac:dyDescent="0.25">
      <c r="F4" s="12" t="s">
        <v>0</v>
      </c>
      <c r="G4" s="13"/>
      <c r="H4" s="13"/>
      <c r="I4" s="13"/>
      <c r="K4" s="13"/>
      <c r="L4" s="13"/>
    </row>
    <row r="5" spans="1:25" ht="14.25" customHeight="1" x14ac:dyDescent="0.25">
      <c r="F5" s="20" t="s">
        <v>161</v>
      </c>
      <c r="G5" s="13"/>
      <c r="H5" s="13"/>
      <c r="I5" s="13"/>
      <c r="K5" s="13"/>
      <c r="L5" s="13"/>
    </row>
    <row r="6" spans="1:25" ht="14.25" customHeight="1" x14ac:dyDescent="0.2">
      <c r="G6" s="13"/>
      <c r="H6" s="13"/>
      <c r="I6" s="13"/>
      <c r="K6" s="13"/>
      <c r="L6" s="13"/>
    </row>
    <row r="7" spans="1:25" ht="14.25" customHeight="1" x14ac:dyDescent="0.2">
      <c r="G7" s="13"/>
      <c r="H7" s="13"/>
      <c r="I7" s="13"/>
      <c r="K7" s="13"/>
      <c r="L7" s="13"/>
    </row>
    <row r="9" spans="1:25" s="25" customFormat="1" ht="31.5" x14ac:dyDescent="0.25">
      <c r="B9" s="28" t="s">
        <v>84</v>
      </c>
      <c r="C9" s="28" t="s">
        <v>85</v>
      </c>
      <c r="D9" s="28" t="s">
        <v>86</v>
      </c>
      <c r="E9" s="28" t="s">
        <v>87</v>
      </c>
      <c r="F9" s="28" t="s">
        <v>88</v>
      </c>
      <c r="G9" s="48" t="s">
        <v>90</v>
      </c>
      <c r="H9" s="49" t="s">
        <v>83</v>
      </c>
      <c r="I9" s="49" t="s">
        <v>91</v>
      </c>
      <c r="J9" s="49" t="s">
        <v>92</v>
      </c>
      <c r="K9" s="49" t="s">
        <v>159</v>
      </c>
      <c r="L9" s="11" t="s">
        <v>82</v>
      </c>
      <c r="M9" s="28" t="s">
        <v>147</v>
      </c>
      <c r="N9" s="28" t="s">
        <v>148</v>
      </c>
      <c r="O9" s="28" t="s">
        <v>149</v>
      </c>
      <c r="P9" s="28" t="s">
        <v>150</v>
      </c>
      <c r="Q9" s="28" t="s">
        <v>151</v>
      </c>
      <c r="R9" s="28" t="s">
        <v>152</v>
      </c>
      <c r="S9" s="28" t="s">
        <v>153</v>
      </c>
      <c r="T9" s="28" t="s">
        <v>154</v>
      </c>
      <c r="U9" s="28" t="s">
        <v>155</v>
      </c>
      <c r="V9" s="28" t="s">
        <v>156</v>
      </c>
      <c r="W9" s="28" t="s">
        <v>157</v>
      </c>
      <c r="X9" s="28" t="s">
        <v>158</v>
      </c>
    </row>
    <row r="10" spans="1:25" ht="14.25" customHeight="1" x14ac:dyDescent="0.25">
      <c r="B10" s="82"/>
      <c r="C10" s="82"/>
      <c r="D10" s="82"/>
      <c r="E10" s="82"/>
      <c r="F10" s="82"/>
      <c r="G10" s="60" t="s">
        <v>95</v>
      </c>
      <c r="H10" s="61"/>
      <c r="I10" s="61"/>
      <c r="J10" s="62"/>
      <c r="K10" s="63">
        <f>K53+K58+K60+K62</f>
        <v>14846710</v>
      </c>
      <c r="M10" s="88">
        <f>K10/12</f>
        <v>1237225.8333333333</v>
      </c>
      <c r="N10" s="88">
        <v>1235273.6666666667</v>
      </c>
      <c r="O10" s="88">
        <v>1235273.6666666667</v>
      </c>
      <c r="P10" s="88">
        <v>1235273.6666666667</v>
      </c>
      <c r="Q10" s="88">
        <v>1235273.6666666667</v>
      </c>
      <c r="R10" s="88">
        <v>1235273.6666666667</v>
      </c>
      <c r="S10" s="88">
        <v>1235273.6666666667</v>
      </c>
      <c r="T10" s="88">
        <v>1235273.6666666667</v>
      </c>
      <c r="U10" s="88">
        <v>1235273.6666666667</v>
      </c>
      <c r="V10" s="88">
        <v>1235273.6666666667</v>
      </c>
      <c r="W10" s="88">
        <v>1235273.6666666667</v>
      </c>
      <c r="X10" s="88">
        <v>1235273.6666666667</v>
      </c>
      <c r="Y10" s="93"/>
    </row>
    <row r="11" spans="1:25" ht="14.25" customHeight="1" x14ac:dyDescent="0.2">
      <c r="A11" s="55">
        <v>1</v>
      </c>
      <c r="B11" s="47">
        <v>1400317</v>
      </c>
      <c r="C11" s="47">
        <v>1400317</v>
      </c>
      <c r="D11" s="47">
        <v>1400317</v>
      </c>
      <c r="E11" s="50" t="s">
        <v>89</v>
      </c>
      <c r="F11" s="43">
        <v>418101</v>
      </c>
      <c r="G11" s="84" t="s">
        <v>104</v>
      </c>
      <c r="H11" s="36">
        <v>6781000</v>
      </c>
      <c r="I11" s="38">
        <v>0</v>
      </c>
      <c r="J11" s="38">
        <v>23426</v>
      </c>
      <c r="K11" s="89">
        <v>6781000</v>
      </c>
      <c r="M11" s="86">
        <f>K11/12</f>
        <v>565083.33333333337</v>
      </c>
      <c r="N11" s="86">
        <v>565083.33333333337</v>
      </c>
      <c r="O11" s="86">
        <v>565083.33333333337</v>
      </c>
      <c r="P11" s="86">
        <v>565083.33333333337</v>
      </c>
      <c r="Q11" s="86">
        <v>565083.33333333337</v>
      </c>
      <c r="R11" s="86">
        <v>565083.33333333337</v>
      </c>
      <c r="S11" s="86">
        <v>565083.33333333337</v>
      </c>
      <c r="T11" s="86">
        <v>565083.33333333337</v>
      </c>
      <c r="U11" s="86">
        <v>565083.33333333337</v>
      </c>
      <c r="V11" s="86">
        <v>565083.33333333337</v>
      </c>
      <c r="W11" s="86">
        <v>565083.33333333337</v>
      </c>
      <c r="X11" s="86">
        <v>565083.33333333337</v>
      </c>
    </row>
    <row r="12" spans="1:25" ht="14.25" customHeight="1" x14ac:dyDescent="0.2">
      <c r="A12" s="55">
        <v>2</v>
      </c>
      <c r="B12" s="47">
        <v>1400317</v>
      </c>
      <c r="C12" s="47">
        <v>1400317</v>
      </c>
      <c r="D12" s="47">
        <v>1400317</v>
      </c>
      <c r="E12" s="50" t="s">
        <v>89</v>
      </c>
      <c r="F12" s="44">
        <v>418102</v>
      </c>
      <c r="G12" s="17" t="s">
        <v>105</v>
      </c>
      <c r="H12" s="37">
        <v>2297000</v>
      </c>
      <c r="I12" s="39">
        <v>0</v>
      </c>
      <c r="J12" s="39">
        <v>0</v>
      </c>
      <c r="K12" s="89">
        <f>H12+I12-J12</f>
        <v>2297000</v>
      </c>
      <c r="M12" s="86">
        <f t="shared" ref="M12:M52" si="0">K12/12</f>
        <v>191416.66666666666</v>
      </c>
      <c r="N12" s="86">
        <v>191416.66666666666</v>
      </c>
      <c r="O12" s="86">
        <v>191416.66666666666</v>
      </c>
      <c r="P12" s="86">
        <v>191416.66666666666</v>
      </c>
      <c r="Q12" s="86">
        <v>191416.66666666666</v>
      </c>
      <c r="R12" s="86">
        <v>191416.66666666666</v>
      </c>
      <c r="S12" s="86">
        <v>191416.66666666666</v>
      </c>
      <c r="T12" s="86">
        <v>191416.66666666666</v>
      </c>
      <c r="U12" s="86">
        <v>191416.66666666666</v>
      </c>
      <c r="V12" s="86">
        <v>191416.66666666666</v>
      </c>
      <c r="W12" s="86">
        <v>191416.66666666666</v>
      </c>
      <c r="X12" s="86">
        <v>191416.66666666666</v>
      </c>
    </row>
    <row r="13" spans="1:25" s="24" customFormat="1" ht="14.25" customHeight="1" x14ac:dyDescent="0.2">
      <c r="A13" s="56">
        <v>3</v>
      </c>
      <c r="B13" s="47">
        <v>1400317</v>
      </c>
      <c r="C13" s="47">
        <v>1400317</v>
      </c>
      <c r="D13" s="47">
        <v>1400317</v>
      </c>
      <c r="E13" s="50" t="s">
        <v>89</v>
      </c>
      <c r="F13" s="44">
        <v>418103</v>
      </c>
      <c r="G13" s="17" t="s">
        <v>107</v>
      </c>
      <c r="H13" s="37">
        <v>1313000</v>
      </c>
      <c r="I13" s="38">
        <v>0</v>
      </c>
      <c r="J13" s="38">
        <v>0</v>
      </c>
      <c r="K13" s="89">
        <f t="shared" ref="K13:K52" si="1">H13+I13-J13</f>
        <v>1313000</v>
      </c>
      <c r="M13" s="86">
        <f t="shared" si="0"/>
        <v>109416.66666666667</v>
      </c>
      <c r="N13" s="86">
        <v>109416.66666666667</v>
      </c>
      <c r="O13" s="86">
        <v>109416.66666666667</v>
      </c>
      <c r="P13" s="86">
        <v>109416.66666666667</v>
      </c>
      <c r="Q13" s="86">
        <v>109416.66666666667</v>
      </c>
      <c r="R13" s="86">
        <v>109416.66666666667</v>
      </c>
      <c r="S13" s="86">
        <v>109416.66666666667</v>
      </c>
      <c r="T13" s="86">
        <v>109416.66666666667</v>
      </c>
      <c r="U13" s="86">
        <v>109416.66666666667</v>
      </c>
      <c r="V13" s="86">
        <v>109416.66666666667</v>
      </c>
      <c r="W13" s="86">
        <v>109416.66666666667</v>
      </c>
      <c r="X13" s="86">
        <v>109416.66666666667</v>
      </c>
    </row>
    <row r="14" spans="1:25" s="24" customFormat="1" ht="14.25" customHeight="1" x14ac:dyDescent="0.2">
      <c r="A14" s="56">
        <v>4</v>
      </c>
      <c r="B14" s="47">
        <v>1400317</v>
      </c>
      <c r="C14" s="47">
        <v>1400317</v>
      </c>
      <c r="D14" s="47">
        <v>1400317</v>
      </c>
      <c r="E14" s="50" t="s">
        <v>89</v>
      </c>
      <c r="F14" s="44">
        <v>418104</v>
      </c>
      <c r="G14" s="17" t="s">
        <v>106</v>
      </c>
      <c r="H14" s="37">
        <v>458000</v>
      </c>
      <c r="I14" s="34">
        <v>0</v>
      </c>
      <c r="J14" s="34">
        <v>0</v>
      </c>
      <c r="K14" s="89">
        <f t="shared" si="1"/>
        <v>458000</v>
      </c>
      <c r="M14" s="86">
        <f t="shared" si="0"/>
        <v>38166.666666666664</v>
      </c>
      <c r="N14" s="86">
        <v>38166.666666666664</v>
      </c>
      <c r="O14" s="86">
        <v>38166.666666666664</v>
      </c>
      <c r="P14" s="86">
        <v>38166.666666666664</v>
      </c>
      <c r="Q14" s="86">
        <v>38166.666666666664</v>
      </c>
      <c r="R14" s="86">
        <v>38166.666666666664</v>
      </c>
      <c r="S14" s="86">
        <v>38166.666666666664</v>
      </c>
      <c r="T14" s="86">
        <v>38166.666666666664</v>
      </c>
      <c r="U14" s="86">
        <v>38166.666666666664</v>
      </c>
      <c r="V14" s="86">
        <v>38166.666666666664</v>
      </c>
      <c r="W14" s="86">
        <v>38166.666666666664</v>
      </c>
      <c r="X14" s="86">
        <v>38166.666666666664</v>
      </c>
    </row>
    <row r="15" spans="1:25" ht="14.25" customHeight="1" x14ac:dyDescent="0.2">
      <c r="A15" s="55">
        <v>5</v>
      </c>
      <c r="B15" s="47">
        <v>1400317</v>
      </c>
      <c r="C15" s="47">
        <v>1400317</v>
      </c>
      <c r="D15" s="47">
        <v>1400317</v>
      </c>
      <c r="E15" s="50" t="s">
        <v>89</v>
      </c>
      <c r="F15" s="44">
        <v>418105</v>
      </c>
      <c r="G15" s="17" t="s">
        <v>108</v>
      </c>
      <c r="H15" s="37">
        <v>30900</v>
      </c>
      <c r="I15" s="38">
        <v>0</v>
      </c>
      <c r="J15" s="38">
        <v>0</v>
      </c>
      <c r="K15" s="89">
        <f t="shared" si="1"/>
        <v>30900</v>
      </c>
      <c r="L15" s="36">
        <f t="shared" ref="L15:L23" si="2">+K11/7*12</f>
        <v>11624571.428571429</v>
      </c>
      <c r="M15" s="86">
        <f t="shared" si="0"/>
        <v>2575</v>
      </c>
      <c r="N15" s="86">
        <v>2575</v>
      </c>
      <c r="O15" s="86">
        <v>2575</v>
      </c>
      <c r="P15" s="86">
        <v>2575</v>
      </c>
      <c r="Q15" s="86">
        <v>2575</v>
      </c>
      <c r="R15" s="86">
        <v>2575</v>
      </c>
      <c r="S15" s="86">
        <v>2575</v>
      </c>
      <c r="T15" s="86">
        <v>2575</v>
      </c>
      <c r="U15" s="86">
        <v>2575</v>
      </c>
      <c r="V15" s="86">
        <v>2575</v>
      </c>
      <c r="W15" s="86">
        <v>2575</v>
      </c>
      <c r="X15" s="86">
        <v>2575</v>
      </c>
    </row>
    <row r="16" spans="1:25" ht="14.25" customHeight="1" x14ac:dyDescent="0.2">
      <c r="A16" s="55">
        <v>6</v>
      </c>
      <c r="B16" s="47">
        <v>1400317</v>
      </c>
      <c r="C16" s="47">
        <v>1400317</v>
      </c>
      <c r="D16" s="47">
        <v>1400317</v>
      </c>
      <c r="E16" s="50" t="s">
        <v>89</v>
      </c>
      <c r="F16" s="44">
        <v>418106</v>
      </c>
      <c r="G16" s="17" t="s">
        <v>109</v>
      </c>
      <c r="H16" s="37">
        <v>28800</v>
      </c>
      <c r="I16" s="34">
        <v>0</v>
      </c>
      <c r="J16" s="34">
        <v>0</v>
      </c>
      <c r="K16" s="89">
        <f t="shared" si="1"/>
        <v>28800</v>
      </c>
      <c r="L16" s="36">
        <f t="shared" si="2"/>
        <v>3937714.2857142859</v>
      </c>
      <c r="M16" s="86">
        <f t="shared" si="0"/>
        <v>2400</v>
      </c>
      <c r="N16" s="86">
        <v>2400</v>
      </c>
      <c r="O16" s="86">
        <v>2400</v>
      </c>
      <c r="P16" s="86">
        <v>2400</v>
      </c>
      <c r="Q16" s="86">
        <v>2400</v>
      </c>
      <c r="R16" s="86">
        <v>2400</v>
      </c>
      <c r="S16" s="86">
        <v>2400</v>
      </c>
      <c r="T16" s="86">
        <v>2400</v>
      </c>
      <c r="U16" s="86">
        <v>2400</v>
      </c>
      <c r="V16" s="86">
        <v>2400</v>
      </c>
      <c r="W16" s="86">
        <v>2400</v>
      </c>
      <c r="X16" s="86">
        <v>2400</v>
      </c>
    </row>
    <row r="17" spans="1:24" ht="14.25" customHeight="1" x14ac:dyDescent="0.2">
      <c r="A17" s="56">
        <v>7</v>
      </c>
      <c r="B17" s="47">
        <v>1400317</v>
      </c>
      <c r="C17" s="47">
        <v>1400317</v>
      </c>
      <c r="D17" s="47">
        <v>1400317</v>
      </c>
      <c r="E17" s="50" t="s">
        <v>89</v>
      </c>
      <c r="F17" s="44">
        <v>418107</v>
      </c>
      <c r="G17" s="17" t="s">
        <v>110</v>
      </c>
      <c r="H17" s="57">
        <v>515</v>
      </c>
      <c r="I17" s="38">
        <v>0</v>
      </c>
      <c r="J17" s="38">
        <v>0</v>
      </c>
      <c r="K17" s="89">
        <f t="shared" si="1"/>
        <v>515</v>
      </c>
      <c r="L17" s="36">
        <f t="shared" si="2"/>
        <v>2250857.1428571427</v>
      </c>
      <c r="M17" s="86">
        <f t="shared" si="0"/>
        <v>42.916666666666664</v>
      </c>
      <c r="N17" s="86">
        <v>42.916666666666664</v>
      </c>
      <c r="O17" s="86">
        <v>42.916666666666664</v>
      </c>
      <c r="P17" s="86">
        <v>42.916666666666664</v>
      </c>
      <c r="Q17" s="86">
        <v>42.916666666666664</v>
      </c>
      <c r="R17" s="86">
        <v>42.916666666666664</v>
      </c>
      <c r="S17" s="86">
        <v>42.916666666666664</v>
      </c>
      <c r="T17" s="86">
        <v>42.916666666666664</v>
      </c>
      <c r="U17" s="86">
        <v>42.916666666666664</v>
      </c>
      <c r="V17" s="86">
        <v>42.916666666666664</v>
      </c>
      <c r="W17" s="86">
        <v>42.916666666666664</v>
      </c>
      <c r="X17" s="86">
        <v>42.916666666666664</v>
      </c>
    </row>
    <row r="18" spans="1:24" ht="14.25" customHeight="1" x14ac:dyDescent="0.2">
      <c r="A18" s="56">
        <v>8</v>
      </c>
      <c r="B18" s="47">
        <v>1400317</v>
      </c>
      <c r="C18" s="47">
        <v>1400317</v>
      </c>
      <c r="D18" s="47">
        <v>1400317</v>
      </c>
      <c r="E18" s="50" t="s">
        <v>89</v>
      </c>
      <c r="F18" s="44">
        <v>418108</v>
      </c>
      <c r="G18" s="17" t="s">
        <v>111</v>
      </c>
      <c r="H18" s="57">
        <v>1545</v>
      </c>
      <c r="I18" s="34">
        <v>0</v>
      </c>
      <c r="J18" s="34">
        <v>0</v>
      </c>
      <c r="K18" s="89">
        <f t="shared" si="1"/>
        <v>1545</v>
      </c>
      <c r="L18" s="36">
        <f t="shared" si="2"/>
        <v>785142.85714285716</v>
      </c>
      <c r="M18" s="86">
        <f t="shared" si="0"/>
        <v>128.75</v>
      </c>
      <c r="N18" s="86">
        <v>128.75</v>
      </c>
      <c r="O18" s="86">
        <v>128.75</v>
      </c>
      <c r="P18" s="86">
        <v>128.75</v>
      </c>
      <c r="Q18" s="86">
        <v>128.75</v>
      </c>
      <c r="R18" s="86">
        <v>128.75</v>
      </c>
      <c r="S18" s="86">
        <v>128.75</v>
      </c>
      <c r="T18" s="86">
        <v>128.75</v>
      </c>
      <c r="U18" s="86">
        <v>128.75</v>
      </c>
      <c r="V18" s="86">
        <v>128.75</v>
      </c>
      <c r="W18" s="86">
        <v>128.75</v>
      </c>
      <c r="X18" s="86">
        <v>128.75</v>
      </c>
    </row>
    <row r="19" spans="1:24" ht="14.25" customHeight="1" x14ac:dyDescent="0.2">
      <c r="A19" s="55">
        <v>9</v>
      </c>
      <c r="B19" s="47">
        <v>1400317</v>
      </c>
      <c r="C19" s="47">
        <v>1400317</v>
      </c>
      <c r="D19" s="47">
        <v>1400317</v>
      </c>
      <c r="E19" s="50" t="s">
        <v>89</v>
      </c>
      <c r="F19" s="44">
        <v>418109</v>
      </c>
      <c r="G19" s="17" t="s">
        <v>112</v>
      </c>
      <c r="H19" s="57">
        <v>5150</v>
      </c>
      <c r="I19" s="38">
        <v>0</v>
      </c>
      <c r="J19" s="38">
        <v>0</v>
      </c>
      <c r="K19" s="89">
        <f t="shared" si="1"/>
        <v>5150</v>
      </c>
      <c r="L19" s="36">
        <f t="shared" si="2"/>
        <v>52971.42857142858</v>
      </c>
      <c r="M19" s="86">
        <f t="shared" si="0"/>
        <v>429.16666666666669</v>
      </c>
      <c r="N19" s="86">
        <v>429.16666666666669</v>
      </c>
      <c r="O19" s="86">
        <v>429.16666666666669</v>
      </c>
      <c r="P19" s="86">
        <v>429.16666666666669</v>
      </c>
      <c r="Q19" s="86">
        <v>429.16666666666669</v>
      </c>
      <c r="R19" s="86">
        <v>429.16666666666669</v>
      </c>
      <c r="S19" s="86">
        <v>429.16666666666669</v>
      </c>
      <c r="T19" s="86">
        <v>429.16666666666669</v>
      </c>
      <c r="U19" s="86">
        <v>429.16666666666669</v>
      </c>
      <c r="V19" s="86">
        <v>429.16666666666669</v>
      </c>
      <c r="W19" s="86">
        <v>429.16666666666669</v>
      </c>
      <c r="X19" s="86">
        <v>429.16666666666669</v>
      </c>
    </row>
    <row r="20" spans="1:24" ht="14.25" customHeight="1" x14ac:dyDescent="0.2">
      <c r="A20" s="55">
        <v>10</v>
      </c>
      <c r="B20" s="47">
        <v>1400317</v>
      </c>
      <c r="C20" s="47">
        <v>1400317</v>
      </c>
      <c r="D20" s="47">
        <v>1400317</v>
      </c>
      <c r="E20" s="50" t="s">
        <v>89</v>
      </c>
      <c r="F20" s="44">
        <v>418110</v>
      </c>
      <c r="G20" s="17" t="s">
        <v>114</v>
      </c>
      <c r="H20" s="57">
        <v>1030</v>
      </c>
      <c r="I20" s="34">
        <v>0</v>
      </c>
      <c r="J20" s="34">
        <v>0</v>
      </c>
      <c r="K20" s="89">
        <f t="shared" si="1"/>
        <v>1030</v>
      </c>
      <c r="L20" s="36">
        <f t="shared" si="2"/>
        <v>49371.42857142858</v>
      </c>
      <c r="M20" s="86">
        <f t="shared" si="0"/>
        <v>85.833333333333329</v>
      </c>
      <c r="N20" s="86">
        <v>85.833333333333329</v>
      </c>
      <c r="O20" s="86">
        <v>85.833333333333329</v>
      </c>
      <c r="P20" s="86">
        <v>85.833333333333329</v>
      </c>
      <c r="Q20" s="86">
        <v>85.833333333333329</v>
      </c>
      <c r="R20" s="86">
        <v>85.833333333333329</v>
      </c>
      <c r="S20" s="86">
        <v>85.833333333333329</v>
      </c>
      <c r="T20" s="86">
        <v>85.833333333333329</v>
      </c>
      <c r="U20" s="86">
        <v>85.833333333333329</v>
      </c>
      <c r="V20" s="86">
        <v>85.833333333333329</v>
      </c>
      <c r="W20" s="86">
        <v>85.833333333333329</v>
      </c>
      <c r="X20" s="86">
        <v>85.833333333333329</v>
      </c>
    </row>
    <row r="21" spans="1:24" ht="14.25" customHeight="1" x14ac:dyDescent="0.2">
      <c r="A21" s="56">
        <v>11</v>
      </c>
      <c r="B21" s="47">
        <v>1400317</v>
      </c>
      <c r="C21" s="47">
        <v>1400317</v>
      </c>
      <c r="D21" s="47">
        <v>1400317</v>
      </c>
      <c r="E21" s="50" t="s">
        <v>89</v>
      </c>
      <c r="F21" s="44">
        <v>418113</v>
      </c>
      <c r="G21" s="17" t="s">
        <v>113</v>
      </c>
      <c r="H21" s="57">
        <v>30900</v>
      </c>
      <c r="I21" s="38">
        <v>0</v>
      </c>
      <c r="J21" s="38">
        <v>0</v>
      </c>
      <c r="K21" s="89">
        <f t="shared" si="1"/>
        <v>30900</v>
      </c>
      <c r="L21" s="36">
        <f t="shared" si="2"/>
        <v>882.85714285714289</v>
      </c>
      <c r="M21" s="86">
        <f t="shared" si="0"/>
        <v>2575</v>
      </c>
      <c r="N21" s="86">
        <v>2575</v>
      </c>
      <c r="O21" s="86">
        <v>2575</v>
      </c>
      <c r="P21" s="86">
        <v>2575</v>
      </c>
      <c r="Q21" s="86">
        <v>2575</v>
      </c>
      <c r="R21" s="86">
        <v>2575</v>
      </c>
      <c r="S21" s="86">
        <v>2575</v>
      </c>
      <c r="T21" s="86">
        <v>2575</v>
      </c>
      <c r="U21" s="86">
        <v>2575</v>
      </c>
      <c r="V21" s="86">
        <v>2575</v>
      </c>
      <c r="W21" s="86">
        <v>2575</v>
      </c>
      <c r="X21" s="86">
        <v>2575</v>
      </c>
    </row>
    <row r="22" spans="1:24" ht="14.25" customHeight="1" x14ac:dyDescent="0.2">
      <c r="A22" s="56">
        <v>12</v>
      </c>
      <c r="B22" s="47">
        <v>1400317</v>
      </c>
      <c r="C22" s="47">
        <v>1400317</v>
      </c>
      <c r="D22" s="47">
        <v>1400317</v>
      </c>
      <c r="E22" s="50" t="s">
        <v>89</v>
      </c>
      <c r="F22" s="44">
        <v>418114</v>
      </c>
      <c r="G22" s="17" t="s">
        <v>115</v>
      </c>
      <c r="H22" s="57">
        <v>5150</v>
      </c>
      <c r="I22" s="34">
        <v>0</v>
      </c>
      <c r="J22" s="34">
        <v>0</v>
      </c>
      <c r="K22" s="89">
        <f t="shared" si="1"/>
        <v>5150</v>
      </c>
      <c r="L22" s="36">
        <f t="shared" si="2"/>
        <v>2648.5714285714284</v>
      </c>
      <c r="M22" s="86">
        <f t="shared" si="0"/>
        <v>429.16666666666669</v>
      </c>
      <c r="N22" s="86">
        <v>429.16666666666669</v>
      </c>
      <c r="O22" s="86">
        <v>429.16666666666669</v>
      </c>
      <c r="P22" s="86">
        <v>429.16666666666669</v>
      </c>
      <c r="Q22" s="86">
        <v>429.16666666666669</v>
      </c>
      <c r="R22" s="86">
        <v>429.16666666666669</v>
      </c>
      <c r="S22" s="86">
        <v>429.16666666666669</v>
      </c>
      <c r="T22" s="86">
        <v>429.16666666666669</v>
      </c>
      <c r="U22" s="86">
        <v>429.16666666666669</v>
      </c>
      <c r="V22" s="86">
        <v>429.16666666666669</v>
      </c>
      <c r="W22" s="86">
        <v>429.16666666666669</v>
      </c>
      <c r="X22" s="86">
        <v>429.16666666666669</v>
      </c>
    </row>
    <row r="23" spans="1:24" ht="14.25" customHeight="1" x14ac:dyDescent="0.2">
      <c r="A23" s="55">
        <v>13</v>
      </c>
      <c r="B23" s="47">
        <v>1400317</v>
      </c>
      <c r="C23" s="47">
        <v>1400317</v>
      </c>
      <c r="D23" s="47">
        <v>1400317</v>
      </c>
      <c r="E23" s="50" t="s">
        <v>89</v>
      </c>
      <c r="F23" s="44">
        <v>418115</v>
      </c>
      <c r="G23" s="17" t="s">
        <v>116</v>
      </c>
      <c r="H23" s="57">
        <v>2060</v>
      </c>
      <c r="I23" s="38">
        <v>0</v>
      </c>
      <c r="J23" s="38">
        <v>0</v>
      </c>
      <c r="K23" s="89">
        <f t="shared" si="1"/>
        <v>2060</v>
      </c>
      <c r="L23" s="36">
        <f t="shared" si="2"/>
        <v>8828.5714285714275</v>
      </c>
      <c r="M23" s="86">
        <f t="shared" si="0"/>
        <v>171.66666666666666</v>
      </c>
      <c r="N23" s="86">
        <v>171.66666666666666</v>
      </c>
      <c r="O23" s="86">
        <v>171.66666666666666</v>
      </c>
      <c r="P23" s="86">
        <v>171.66666666666666</v>
      </c>
      <c r="Q23" s="86">
        <v>171.66666666666666</v>
      </c>
      <c r="R23" s="86">
        <v>171.66666666666666</v>
      </c>
      <c r="S23" s="86">
        <v>171.66666666666666</v>
      </c>
      <c r="T23" s="86">
        <v>171.66666666666666</v>
      </c>
      <c r="U23" s="86">
        <v>171.66666666666666</v>
      </c>
      <c r="V23" s="86">
        <v>171.66666666666666</v>
      </c>
      <c r="W23" s="86">
        <v>171.66666666666666</v>
      </c>
      <c r="X23" s="86">
        <v>171.66666666666666</v>
      </c>
    </row>
    <row r="24" spans="1:24" ht="14.25" customHeight="1" x14ac:dyDescent="0.2">
      <c r="A24" s="55">
        <v>14</v>
      </c>
      <c r="B24" s="47">
        <v>1400317</v>
      </c>
      <c r="C24" s="47">
        <v>1400317</v>
      </c>
      <c r="D24" s="47">
        <v>1400317</v>
      </c>
      <c r="E24" s="50" t="s">
        <v>89</v>
      </c>
      <c r="F24" s="44">
        <v>418117</v>
      </c>
      <c r="G24" s="17" t="s">
        <v>117</v>
      </c>
      <c r="H24" s="57">
        <v>2060</v>
      </c>
      <c r="I24" s="38">
        <v>0</v>
      </c>
      <c r="J24" s="38">
        <v>0</v>
      </c>
      <c r="K24" s="89">
        <f t="shared" si="1"/>
        <v>2060</v>
      </c>
      <c r="L24" s="36">
        <f>+K21/7*12</f>
        <v>52971.42857142858</v>
      </c>
      <c r="M24" s="86">
        <f t="shared" si="0"/>
        <v>171.66666666666666</v>
      </c>
      <c r="N24" s="86">
        <v>171.66666666666666</v>
      </c>
      <c r="O24" s="86">
        <v>171.66666666666666</v>
      </c>
      <c r="P24" s="86">
        <v>171.66666666666666</v>
      </c>
      <c r="Q24" s="86">
        <v>171.66666666666666</v>
      </c>
      <c r="R24" s="86">
        <v>171.66666666666666</v>
      </c>
      <c r="S24" s="86">
        <v>171.66666666666666</v>
      </c>
      <c r="T24" s="86">
        <v>171.66666666666666</v>
      </c>
      <c r="U24" s="86">
        <v>171.66666666666666</v>
      </c>
      <c r="V24" s="86">
        <v>171.66666666666666</v>
      </c>
      <c r="W24" s="86">
        <v>171.66666666666666</v>
      </c>
      <c r="X24" s="86">
        <v>171.66666666666666</v>
      </c>
    </row>
    <row r="25" spans="1:24" ht="14.25" customHeight="1" x14ac:dyDescent="0.2">
      <c r="A25" s="56">
        <v>15</v>
      </c>
      <c r="B25" s="47">
        <v>1400317</v>
      </c>
      <c r="C25" s="47">
        <v>1400317</v>
      </c>
      <c r="D25" s="47">
        <v>1400317</v>
      </c>
      <c r="E25" s="50" t="s">
        <v>89</v>
      </c>
      <c r="F25" s="44">
        <v>418118</v>
      </c>
      <c r="G25" s="17" t="s">
        <v>118</v>
      </c>
      <c r="H25" s="57">
        <v>2060</v>
      </c>
      <c r="I25" s="34">
        <v>0</v>
      </c>
      <c r="J25" s="34">
        <v>0</v>
      </c>
      <c r="K25" s="89">
        <f t="shared" si="1"/>
        <v>2060</v>
      </c>
      <c r="L25" s="36">
        <f>+K22/7*12</f>
        <v>8828.5714285714275</v>
      </c>
      <c r="M25" s="86">
        <f t="shared" si="0"/>
        <v>171.66666666666666</v>
      </c>
      <c r="N25" s="86">
        <v>171.66666666666666</v>
      </c>
      <c r="O25" s="86">
        <v>171.66666666666666</v>
      </c>
      <c r="P25" s="86">
        <v>171.66666666666666</v>
      </c>
      <c r="Q25" s="86">
        <v>171.66666666666666</v>
      </c>
      <c r="R25" s="86">
        <v>171.66666666666666</v>
      </c>
      <c r="S25" s="86">
        <v>171.66666666666666</v>
      </c>
      <c r="T25" s="86">
        <v>171.66666666666666</v>
      </c>
      <c r="U25" s="86">
        <v>171.66666666666666</v>
      </c>
      <c r="V25" s="86">
        <v>171.66666666666666</v>
      </c>
      <c r="W25" s="86">
        <v>171.66666666666666</v>
      </c>
      <c r="X25" s="86">
        <v>171.66666666666666</v>
      </c>
    </row>
    <row r="26" spans="1:24" ht="12.75" x14ac:dyDescent="0.2">
      <c r="A26" s="56">
        <v>16</v>
      </c>
      <c r="B26" s="47">
        <v>1400317</v>
      </c>
      <c r="C26" s="47">
        <v>1400317</v>
      </c>
      <c r="D26" s="47">
        <v>1400317</v>
      </c>
      <c r="E26" s="50" t="s">
        <v>89</v>
      </c>
      <c r="F26" s="44">
        <v>418119</v>
      </c>
      <c r="G26" s="17" t="s">
        <v>119</v>
      </c>
      <c r="H26" s="57">
        <v>15450</v>
      </c>
      <c r="I26" s="38">
        <v>0</v>
      </c>
      <c r="J26" s="38">
        <v>0</v>
      </c>
      <c r="K26" s="89">
        <f t="shared" si="1"/>
        <v>15450</v>
      </c>
      <c r="L26" s="36">
        <f>+K23/7*12</f>
        <v>3531.4285714285716</v>
      </c>
      <c r="M26" s="86">
        <f t="shared" si="0"/>
        <v>1287.5</v>
      </c>
      <c r="N26" s="86">
        <v>1287.5</v>
      </c>
      <c r="O26" s="86">
        <v>1287.5</v>
      </c>
      <c r="P26" s="86">
        <v>1287.5</v>
      </c>
      <c r="Q26" s="86">
        <v>1287.5</v>
      </c>
      <c r="R26" s="86">
        <v>1287.5</v>
      </c>
      <c r="S26" s="86">
        <v>1287.5</v>
      </c>
      <c r="T26" s="86">
        <v>1287.5</v>
      </c>
      <c r="U26" s="86">
        <v>1287.5</v>
      </c>
      <c r="V26" s="86">
        <v>1287.5</v>
      </c>
      <c r="W26" s="86">
        <v>1287.5</v>
      </c>
      <c r="X26" s="86">
        <v>1287.5</v>
      </c>
    </row>
    <row r="27" spans="1:24" ht="14.25" customHeight="1" x14ac:dyDescent="0.2">
      <c r="A27" s="55">
        <v>17</v>
      </c>
      <c r="B27" s="47">
        <v>1400317</v>
      </c>
      <c r="C27" s="47">
        <v>1400317</v>
      </c>
      <c r="D27" s="47">
        <v>1400317</v>
      </c>
      <c r="E27" s="50" t="s">
        <v>89</v>
      </c>
      <c r="F27" s="44">
        <v>418120</v>
      </c>
      <c r="G27" s="17" t="s">
        <v>120</v>
      </c>
      <c r="H27" s="57">
        <v>7210</v>
      </c>
      <c r="I27" s="34">
        <v>0</v>
      </c>
      <c r="J27" s="34">
        <v>0</v>
      </c>
      <c r="K27" s="89">
        <f t="shared" si="1"/>
        <v>7210</v>
      </c>
      <c r="L27" s="36" t="e">
        <f>+#REF!/7*12</f>
        <v>#REF!</v>
      </c>
      <c r="M27" s="86">
        <f t="shared" si="0"/>
        <v>600.83333333333337</v>
      </c>
      <c r="N27" s="86">
        <v>600.83333333333337</v>
      </c>
      <c r="O27" s="86">
        <v>600.83333333333337</v>
      </c>
      <c r="P27" s="86">
        <v>600.83333333333337</v>
      </c>
      <c r="Q27" s="86">
        <v>600.83333333333337</v>
      </c>
      <c r="R27" s="86">
        <v>600.83333333333337</v>
      </c>
      <c r="S27" s="86">
        <v>600.83333333333337</v>
      </c>
      <c r="T27" s="86">
        <v>600.83333333333337</v>
      </c>
      <c r="U27" s="86">
        <v>600.83333333333337</v>
      </c>
      <c r="V27" s="86">
        <v>600.83333333333337</v>
      </c>
      <c r="W27" s="86">
        <v>600.83333333333337</v>
      </c>
      <c r="X27" s="86">
        <v>600.83333333333337</v>
      </c>
    </row>
    <row r="28" spans="1:24" ht="14.25" customHeight="1" x14ac:dyDescent="0.2">
      <c r="A28" s="55">
        <v>18</v>
      </c>
      <c r="B28" s="47">
        <v>1400317</v>
      </c>
      <c r="C28" s="47">
        <v>1400317</v>
      </c>
      <c r="D28" s="47">
        <v>1400317</v>
      </c>
      <c r="E28" s="50" t="s">
        <v>89</v>
      </c>
      <c r="F28" s="44">
        <v>418121</v>
      </c>
      <c r="G28" s="17" t="s">
        <v>121</v>
      </c>
      <c r="H28" s="57">
        <v>2060</v>
      </c>
      <c r="I28" s="38">
        <v>0</v>
      </c>
      <c r="J28" s="38">
        <v>0</v>
      </c>
      <c r="K28" s="89">
        <f t="shared" si="1"/>
        <v>2060</v>
      </c>
      <c r="L28" s="36">
        <f>+K24/7*12</f>
        <v>3531.4285714285716</v>
      </c>
      <c r="M28" s="86">
        <f t="shared" si="0"/>
        <v>171.66666666666666</v>
      </c>
      <c r="N28" s="86">
        <v>171.66666666666666</v>
      </c>
      <c r="O28" s="86">
        <v>171.66666666666666</v>
      </c>
      <c r="P28" s="86">
        <v>171.66666666666666</v>
      </c>
      <c r="Q28" s="86">
        <v>171.66666666666666</v>
      </c>
      <c r="R28" s="86">
        <v>171.66666666666666</v>
      </c>
      <c r="S28" s="86">
        <v>171.66666666666666</v>
      </c>
      <c r="T28" s="86">
        <v>171.66666666666666</v>
      </c>
      <c r="U28" s="86">
        <v>171.66666666666666</v>
      </c>
      <c r="V28" s="86">
        <v>171.66666666666666</v>
      </c>
      <c r="W28" s="86">
        <v>171.66666666666666</v>
      </c>
      <c r="X28" s="86">
        <v>171.66666666666666</v>
      </c>
    </row>
    <row r="29" spans="1:24" ht="14.25" customHeight="1" x14ac:dyDescent="0.2">
      <c r="A29" s="56">
        <v>19</v>
      </c>
      <c r="B29" s="47">
        <v>1400317</v>
      </c>
      <c r="C29" s="47">
        <v>1400317</v>
      </c>
      <c r="D29" s="47">
        <v>1400317</v>
      </c>
      <c r="E29" s="50" t="s">
        <v>89</v>
      </c>
      <c r="F29" s="44">
        <v>418122</v>
      </c>
      <c r="G29" s="17" t="s">
        <v>145</v>
      </c>
      <c r="H29" s="57">
        <v>262600</v>
      </c>
      <c r="I29" s="34">
        <v>0</v>
      </c>
      <c r="J29" s="34">
        <v>0</v>
      </c>
      <c r="K29" s="89">
        <f t="shared" si="1"/>
        <v>262600</v>
      </c>
      <c r="L29" s="36">
        <f>+K25/7*12</f>
        <v>3531.4285714285716</v>
      </c>
      <c r="M29" s="86">
        <f t="shared" si="0"/>
        <v>21883.333333333332</v>
      </c>
      <c r="N29" s="86">
        <v>21883.333333333332</v>
      </c>
      <c r="O29" s="86">
        <v>21883.333333333332</v>
      </c>
      <c r="P29" s="86">
        <v>21883.333333333332</v>
      </c>
      <c r="Q29" s="86">
        <v>21883.333333333332</v>
      </c>
      <c r="R29" s="86">
        <v>21883.333333333332</v>
      </c>
      <c r="S29" s="86">
        <v>21883.333333333332</v>
      </c>
      <c r="T29" s="86">
        <v>21883.333333333332</v>
      </c>
      <c r="U29" s="86">
        <v>21883.333333333332</v>
      </c>
      <c r="V29" s="86">
        <v>21883.333333333332</v>
      </c>
      <c r="W29" s="86">
        <v>21883.333333333332</v>
      </c>
      <c r="X29" s="86">
        <v>21883.333333333332</v>
      </c>
    </row>
    <row r="30" spans="1:24" ht="14.25" customHeight="1" x14ac:dyDescent="0.2">
      <c r="A30" s="56">
        <v>20</v>
      </c>
      <c r="B30" s="47">
        <v>1400317</v>
      </c>
      <c r="C30" s="47">
        <v>1400317</v>
      </c>
      <c r="D30" s="47">
        <v>1400317</v>
      </c>
      <c r="E30" s="50" t="s">
        <v>89</v>
      </c>
      <c r="F30" s="44">
        <v>418123</v>
      </c>
      <c r="G30" s="17" t="s">
        <v>122</v>
      </c>
      <c r="H30" s="57">
        <v>36000</v>
      </c>
      <c r="I30" s="38">
        <v>0</v>
      </c>
      <c r="J30" s="38">
        <v>0</v>
      </c>
      <c r="K30" s="89">
        <f t="shared" si="1"/>
        <v>36000</v>
      </c>
      <c r="L30" s="36">
        <f>+K26/7*12</f>
        <v>26485.71428571429</v>
      </c>
      <c r="M30" s="86">
        <f t="shared" si="0"/>
        <v>3000</v>
      </c>
      <c r="N30" s="86">
        <v>3000</v>
      </c>
      <c r="O30" s="86">
        <v>3000</v>
      </c>
      <c r="P30" s="86">
        <v>3000</v>
      </c>
      <c r="Q30" s="86">
        <v>3000</v>
      </c>
      <c r="R30" s="86">
        <v>3000</v>
      </c>
      <c r="S30" s="86">
        <v>3000</v>
      </c>
      <c r="T30" s="86">
        <v>3000</v>
      </c>
      <c r="U30" s="86">
        <v>3000</v>
      </c>
      <c r="V30" s="86">
        <v>3000</v>
      </c>
      <c r="W30" s="86">
        <v>3000</v>
      </c>
      <c r="X30" s="86">
        <v>3000</v>
      </c>
    </row>
    <row r="31" spans="1:24" ht="14.25" customHeight="1" x14ac:dyDescent="0.2">
      <c r="A31" s="55">
        <v>21</v>
      </c>
      <c r="B31" s="47">
        <v>1400317</v>
      </c>
      <c r="C31" s="47">
        <v>1400317</v>
      </c>
      <c r="D31" s="47">
        <v>1400317</v>
      </c>
      <c r="E31" s="50" t="s">
        <v>89</v>
      </c>
      <c r="F31" s="44">
        <v>418124</v>
      </c>
      <c r="G31" s="17" t="s">
        <v>123</v>
      </c>
      <c r="H31" s="57">
        <v>56600</v>
      </c>
      <c r="I31" s="34">
        <v>0</v>
      </c>
      <c r="J31" s="34">
        <v>0</v>
      </c>
      <c r="K31" s="89">
        <f t="shared" si="1"/>
        <v>56600</v>
      </c>
      <c r="L31" s="36">
        <f>+K27/7*12</f>
        <v>12360</v>
      </c>
      <c r="M31" s="86">
        <f t="shared" si="0"/>
        <v>4716.666666666667</v>
      </c>
      <c r="N31" s="86">
        <v>4716.666666666667</v>
      </c>
      <c r="O31" s="86">
        <v>4716.666666666667</v>
      </c>
      <c r="P31" s="86">
        <v>4716.666666666667</v>
      </c>
      <c r="Q31" s="86">
        <v>4716.666666666667</v>
      </c>
      <c r="R31" s="86">
        <v>4716.666666666667</v>
      </c>
      <c r="S31" s="86">
        <v>4716.666666666667</v>
      </c>
      <c r="T31" s="86">
        <v>4716.666666666667</v>
      </c>
      <c r="U31" s="86">
        <v>4716.666666666667</v>
      </c>
      <c r="V31" s="86">
        <v>4716.666666666667</v>
      </c>
      <c r="W31" s="86">
        <v>4716.666666666667</v>
      </c>
      <c r="X31" s="86">
        <v>4716.666666666667</v>
      </c>
    </row>
    <row r="32" spans="1:24" ht="14.25" customHeight="1" x14ac:dyDescent="0.2">
      <c r="A32" s="55">
        <v>22</v>
      </c>
      <c r="B32" s="47">
        <v>1400317</v>
      </c>
      <c r="C32" s="47">
        <v>1400317</v>
      </c>
      <c r="D32" s="47">
        <v>1400317</v>
      </c>
      <c r="E32" s="50" t="s">
        <v>89</v>
      </c>
      <c r="F32" s="44">
        <v>418125</v>
      </c>
      <c r="G32" s="17" t="s">
        <v>129</v>
      </c>
      <c r="H32" s="57">
        <v>33900</v>
      </c>
      <c r="I32" s="38">
        <v>0</v>
      </c>
      <c r="J32" s="38">
        <v>0</v>
      </c>
      <c r="K32" s="89">
        <f t="shared" si="1"/>
        <v>33900</v>
      </c>
      <c r="L32" s="36">
        <f>+K28/7*12</f>
        <v>3531.4285714285716</v>
      </c>
      <c r="M32" s="86">
        <f t="shared" si="0"/>
        <v>2825</v>
      </c>
      <c r="N32" s="86">
        <v>2825</v>
      </c>
      <c r="O32" s="86">
        <v>2825</v>
      </c>
      <c r="P32" s="86">
        <v>2825</v>
      </c>
      <c r="Q32" s="86">
        <v>2825</v>
      </c>
      <c r="R32" s="86">
        <v>2825</v>
      </c>
      <c r="S32" s="86">
        <v>2825</v>
      </c>
      <c r="T32" s="86">
        <v>2825</v>
      </c>
      <c r="U32" s="86">
        <v>2825</v>
      </c>
      <c r="V32" s="86">
        <v>2825</v>
      </c>
      <c r="W32" s="86">
        <v>2825</v>
      </c>
      <c r="X32" s="86">
        <v>2825</v>
      </c>
    </row>
    <row r="33" spans="1:24" ht="14.25" customHeight="1" x14ac:dyDescent="0.2">
      <c r="A33" s="56">
        <v>23</v>
      </c>
      <c r="B33" s="47">
        <v>1400317</v>
      </c>
      <c r="C33" s="47">
        <v>1400317</v>
      </c>
      <c r="D33" s="47">
        <v>1400317</v>
      </c>
      <c r="E33" s="50" t="s">
        <v>89</v>
      </c>
      <c r="F33" s="44">
        <v>418128</v>
      </c>
      <c r="G33" s="17" t="s">
        <v>132</v>
      </c>
      <c r="H33" s="57">
        <v>123600</v>
      </c>
      <c r="I33" s="38">
        <v>0</v>
      </c>
      <c r="J33" s="38">
        <v>0</v>
      </c>
      <c r="K33" s="89">
        <f t="shared" si="1"/>
        <v>123600</v>
      </c>
      <c r="L33" s="36">
        <f>+K30/7*12</f>
        <v>61714.285714285717</v>
      </c>
      <c r="M33" s="86">
        <f t="shared" si="0"/>
        <v>10300</v>
      </c>
      <c r="N33" s="86">
        <v>10300</v>
      </c>
      <c r="O33" s="86">
        <v>10300</v>
      </c>
      <c r="P33" s="86">
        <v>10300</v>
      </c>
      <c r="Q33" s="86">
        <v>10300</v>
      </c>
      <c r="R33" s="86">
        <v>10300</v>
      </c>
      <c r="S33" s="86">
        <v>10300</v>
      </c>
      <c r="T33" s="86">
        <v>10300</v>
      </c>
      <c r="U33" s="86">
        <v>10300</v>
      </c>
      <c r="V33" s="86">
        <v>10300</v>
      </c>
      <c r="W33" s="86">
        <v>10300</v>
      </c>
      <c r="X33" s="86">
        <v>10300</v>
      </c>
    </row>
    <row r="34" spans="1:24" ht="14.25" customHeight="1" x14ac:dyDescent="0.2">
      <c r="A34" s="56">
        <v>24</v>
      </c>
      <c r="B34" s="47">
        <v>1400317</v>
      </c>
      <c r="C34" s="47">
        <v>1400317</v>
      </c>
      <c r="D34" s="47">
        <v>1400317</v>
      </c>
      <c r="E34" s="50" t="s">
        <v>89</v>
      </c>
      <c r="F34" s="44">
        <v>418129</v>
      </c>
      <c r="G34" s="17" t="s">
        <v>124</v>
      </c>
      <c r="H34" s="57">
        <v>103000</v>
      </c>
      <c r="I34" s="34">
        <v>0</v>
      </c>
      <c r="J34" s="34">
        <v>0</v>
      </c>
      <c r="K34" s="89">
        <f t="shared" si="1"/>
        <v>103000</v>
      </c>
      <c r="L34" s="36">
        <f>+K31/7*12</f>
        <v>97028.57142857142</v>
      </c>
      <c r="M34" s="86">
        <f t="shared" si="0"/>
        <v>8583.3333333333339</v>
      </c>
      <c r="N34" s="86">
        <v>8583.3333333333339</v>
      </c>
      <c r="O34" s="86">
        <v>8583.3333333333339</v>
      </c>
      <c r="P34" s="86">
        <v>8583.3333333333339</v>
      </c>
      <c r="Q34" s="86">
        <v>8583.3333333333339</v>
      </c>
      <c r="R34" s="86">
        <v>8583.3333333333339</v>
      </c>
      <c r="S34" s="86">
        <v>8583.3333333333339</v>
      </c>
      <c r="T34" s="86">
        <v>8583.3333333333339</v>
      </c>
      <c r="U34" s="86">
        <v>8583.3333333333339</v>
      </c>
      <c r="V34" s="86">
        <v>8583.3333333333339</v>
      </c>
      <c r="W34" s="86">
        <v>8583.3333333333339</v>
      </c>
      <c r="X34" s="86">
        <v>8583.3333333333339</v>
      </c>
    </row>
    <row r="35" spans="1:24" ht="14.25" customHeight="1" x14ac:dyDescent="0.2">
      <c r="A35" s="55">
        <v>25</v>
      </c>
      <c r="B35" s="47">
        <v>1400317</v>
      </c>
      <c r="C35" s="47">
        <v>1400317</v>
      </c>
      <c r="D35" s="47">
        <v>1400317</v>
      </c>
      <c r="E35" s="50" t="s">
        <v>89</v>
      </c>
      <c r="F35" s="44">
        <v>418130</v>
      </c>
      <c r="G35" s="17" t="s">
        <v>125</v>
      </c>
      <c r="H35" s="57">
        <v>61800</v>
      </c>
      <c r="I35" s="38">
        <v>0</v>
      </c>
      <c r="J35" s="38">
        <v>0</v>
      </c>
      <c r="K35" s="89">
        <f t="shared" si="1"/>
        <v>61800</v>
      </c>
      <c r="L35" s="36">
        <f>+K32/7*12</f>
        <v>58114.285714285717</v>
      </c>
      <c r="M35" s="86">
        <f t="shared" si="0"/>
        <v>5150</v>
      </c>
      <c r="N35" s="86">
        <v>5150</v>
      </c>
      <c r="O35" s="86">
        <v>5150</v>
      </c>
      <c r="P35" s="86">
        <v>5150</v>
      </c>
      <c r="Q35" s="86">
        <v>5150</v>
      </c>
      <c r="R35" s="86">
        <v>5150</v>
      </c>
      <c r="S35" s="86">
        <v>5150</v>
      </c>
      <c r="T35" s="86">
        <v>5150</v>
      </c>
      <c r="U35" s="86">
        <v>5150</v>
      </c>
      <c r="V35" s="86">
        <v>5150</v>
      </c>
      <c r="W35" s="86">
        <v>5150</v>
      </c>
      <c r="X35" s="86">
        <v>5150</v>
      </c>
    </row>
    <row r="36" spans="1:24" ht="14.25" customHeight="1" x14ac:dyDescent="0.2">
      <c r="A36" s="55">
        <v>26</v>
      </c>
      <c r="B36" s="47">
        <v>1400317</v>
      </c>
      <c r="C36" s="47">
        <v>1400317</v>
      </c>
      <c r="D36" s="47">
        <v>1400317</v>
      </c>
      <c r="E36" s="50" t="s">
        <v>89</v>
      </c>
      <c r="F36" s="44">
        <v>418131</v>
      </c>
      <c r="G36" s="17" t="s">
        <v>126</v>
      </c>
      <c r="H36" s="57">
        <v>154500</v>
      </c>
      <c r="I36" s="34">
        <v>0</v>
      </c>
      <c r="J36" s="34">
        <v>0</v>
      </c>
      <c r="K36" s="89">
        <f t="shared" si="1"/>
        <v>154500</v>
      </c>
      <c r="L36" s="36" t="e">
        <f>+#REF!/7*12</f>
        <v>#REF!</v>
      </c>
      <c r="M36" s="86">
        <f t="shared" si="0"/>
        <v>12875</v>
      </c>
      <c r="N36" s="86">
        <v>12875</v>
      </c>
      <c r="O36" s="86">
        <v>12875</v>
      </c>
      <c r="P36" s="86">
        <v>12875</v>
      </c>
      <c r="Q36" s="86">
        <v>12875</v>
      </c>
      <c r="R36" s="86">
        <v>12875</v>
      </c>
      <c r="S36" s="86">
        <v>12875</v>
      </c>
      <c r="T36" s="86">
        <v>12875</v>
      </c>
      <c r="U36" s="86">
        <v>12875</v>
      </c>
      <c r="V36" s="86">
        <v>12875</v>
      </c>
      <c r="W36" s="86">
        <v>12875</v>
      </c>
      <c r="X36" s="86">
        <v>12875</v>
      </c>
    </row>
    <row r="37" spans="1:24" ht="14.25" customHeight="1" x14ac:dyDescent="0.2">
      <c r="A37" s="56">
        <v>27</v>
      </c>
      <c r="B37" s="47">
        <v>1400317</v>
      </c>
      <c r="C37" s="47">
        <v>1400317</v>
      </c>
      <c r="D37" s="47">
        <v>1400317</v>
      </c>
      <c r="E37" s="50" t="s">
        <v>89</v>
      </c>
      <c r="F37" s="44">
        <v>418135</v>
      </c>
      <c r="G37" s="17" t="s">
        <v>127</v>
      </c>
      <c r="H37" s="57">
        <v>3090</v>
      </c>
      <c r="I37" s="38">
        <v>0</v>
      </c>
      <c r="J37" s="38">
        <v>0</v>
      </c>
      <c r="K37" s="89">
        <f t="shared" si="1"/>
        <v>3090</v>
      </c>
      <c r="L37" s="36">
        <f t="shared" ref="L37:L47" si="3">+K33/7*12</f>
        <v>211885.71428571432</v>
      </c>
      <c r="M37" s="86">
        <f t="shared" si="0"/>
        <v>257.5</v>
      </c>
      <c r="N37" s="86">
        <v>257.5</v>
      </c>
      <c r="O37" s="86">
        <v>257.5</v>
      </c>
      <c r="P37" s="86">
        <v>257.5</v>
      </c>
      <c r="Q37" s="86">
        <v>257.5</v>
      </c>
      <c r="R37" s="86">
        <v>257.5</v>
      </c>
      <c r="S37" s="86">
        <v>257.5</v>
      </c>
      <c r="T37" s="86">
        <v>257.5</v>
      </c>
      <c r="U37" s="86">
        <v>257.5</v>
      </c>
      <c r="V37" s="86">
        <v>257.5</v>
      </c>
      <c r="W37" s="86">
        <v>257.5</v>
      </c>
      <c r="X37" s="86">
        <v>257.5</v>
      </c>
    </row>
    <row r="38" spans="1:24" ht="14.25" customHeight="1" x14ac:dyDescent="0.2">
      <c r="A38" s="56">
        <v>28</v>
      </c>
      <c r="B38" s="47">
        <v>1400317</v>
      </c>
      <c r="C38" s="47">
        <v>1400317</v>
      </c>
      <c r="D38" s="47">
        <v>1400317</v>
      </c>
      <c r="E38" s="50" t="s">
        <v>89</v>
      </c>
      <c r="F38" s="44">
        <v>418136</v>
      </c>
      <c r="G38" s="17" t="s">
        <v>128</v>
      </c>
      <c r="H38" s="57">
        <v>20600</v>
      </c>
      <c r="I38" s="34">
        <v>0</v>
      </c>
      <c r="J38" s="34">
        <v>0</v>
      </c>
      <c r="K38" s="89">
        <f t="shared" si="1"/>
        <v>20600</v>
      </c>
      <c r="L38" s="36">
        <f t="shared" si="3"/>
        <v>176571.42857142858</v>
      </c>
      <c r="M38" s="86">
        <f t="shared" si="0"/>
        <v>1716.6666666666667</v>
      </c>
      <c r="N38" s="86">
        <v>1716.6666666666667</v>
      </c>
      <c r="O38" s="86">
        <v>1716.6666666666667</v>
      </c>
      <c r="P38" s="86">
        <v>1716.6666666666667</v>
      </c>
      <c r="Q38" s="86">
        <v>1716.6666666666667</v>
      </c>
      <c r="R38" s="86">
        <v>1716.6666666666667</v>
      </c>
      <c r="S38" s="86">
        <v>1716.6666666666667</v>
      </c>
      <c r="T38" s="86">
        <v>1716.6666666666667</v>
      </c>
      <c r="U38" s="86">
        <v>1716.6666666666667</v>
      </c>
      <c r="V38" s="86">
        <v>1716.6666666666667</v>
      </c>
      <c r="W38" s="86">
        <v>1716.6666666666667</v>
      </c>
      <c r="X38" s="86">
        <v>1716.6666666666667</v>
      </c>
    </row>
    <row r="39" spans="1:24" ht="14.25" customHeight="1" x14ac:dyDescent="0.2">
      <c r="A39" s="55">
        <v>29</v>
      </c>
      <c r="B39" s="47">
        <v>1400317</v>
      </c>
      <c r="C39" s="47">
        <v>1400317</v>
      </c>
      <c r="D39" s="47">
        <v>1400317</v>
      </c>
      <c r="E39" s="50" t="s">
        <v>89</v>
      </c>
      <c r="F39" s="44">
        <v>418137</v>
      </c>
      <c r="G39" s="17" t="s">
        <v>130</v>
      </c>
      <c r="H39" s="57">
        <v>56650</v>
      </c>
      <c r="I39" s="38">
        <v>0</v>
      </c>
      <c r="J39" s="38">
        <v>0</v>
      </c>
      <c r="K39" s="89">
        <f t="shared" si="1"/>
        <v>56650</v>
      </c>
      <c r="L39" s="36">
        <f t="shared" si="3"/>
        <v>105942.85714285716</v>
      </c>
      <c r="M39" s="86">
        <f t="shared" si="0"/>
        <v>4720.833333333333</v>
      </c>
      <c r="N39" s="86">
        <v>4720.833333333333</v>
      </c>
      <c r="O39" s="86">
        <v>4720.833333333333</v>
      </c>
      <c r="P39" s="86">
        <v>4720.833333333333</v>
      </c>
      <c r="Q39" s="86">
        <v>4720.833333333333</v>
      </c>
      <c r="R39" s="86">
        <v>4720.833333333333</v>
      </c>
      <c r="S39" s="86">
        <v>4720.833333333333</v>
      </c>
      <c r="T39" s="86">
        <v>4720.833333333333</v>
      </c>
      <c r="U39" s="86">
        <v>4720.833333333333</v>
      </c>
      <c r="V39" s="86">
        <v>4720.833333333333</v>
      </c>
      <c r="W39" s="86">
        <v>4720.833333333333</v>
      </c>
      <c r="X39" s="86">
        <v>4720.833333333333</v>
      </c>
    </row>
    <row r="40" spans="1:24" ht="14.25" customHeight="1" x14ac:dyDescent="0.2">
      <c r="A40" s="55">
        <v>30</v>
      </c>
      <c r="B40" s="47">
        <v>1400317</v>
      </c>
      <c r="C40" s="47">
        <v>1400317</v>
      </c>
      <c r="D40" s="47">
        <v>1400317</v>
      </c>
      <c r="E40" s="50" t="s">
        <v>89</v>
      </c>
      <c r="F40" s="44">
        <v>418138</v>
      </c>
      <c r="G40" s="17" t="s">
        <v>131</v>
      </c>
      <c r="H40" s="57">
        <v>20600</v>
      </c>
      <c r="I40" s="34">
        <v>0</v>
      </c>
      <c r="J40" s="34">
        <v>0</v>
      </c>
      <c r="K40" s="89">
        <f t="shared" si="1"/>
        <v>20600</v>
      </c>
      <c r="L40" s="36">
        <f t="shared" si="3"/>
        <v>264857.14285714284</v>
      </c>
      <c r="M40" s="86">
        <f t="shared" si="0"/>
        <v>1716.6666666666667</v>
      </c>
      <c r="N40" s="86">
        <v>1716.6666666666667</v>
      </c>
      <c r="O40" s="86">
        <v>1716.6666666666667</v>
      </c>
      <c r="P40" s="86">
        <v>1716.6666666666667</v>
      </c>
      <c r="Q40" s="86">
        <v>1716.6666666666667</v>
      </c>
      <c r="R40" s="86">
        <v>1716.6666666666667</v>
      </c>
      <c r="S40" s="86" t="s">
        <v>160</v>
      </c>
      <c r="T40" s="86">
        <v>1716.6666666666667</v>
      </c>
      <c r="U40" s="86">
        <v>1716.6666666666667</v>
      </c>
      <c r="V40" s="86">
        <v>1716.6666666666667</v>
      </c>
      <c r="W40" s="86">
        <v>1716.6666666666667</v>
      </c>
      <c r="X40" s="86">
        <v>1716.6666666666667</v>
      </c>
    </row>
    <row r="41" spans="1:24" ht="14.25" customHeight="1" x14ac:dyDescent="0.2">
      <c r="A41" s="56">
        <v>31</v>
      </c>
      <c r="B41" s="47">
        <v>1400317</v>
      </c>
      <c r="C41" s="47">
        <v>1400317</v>
      </c>
      <c r="D41" s="47">
        <v>1400317</v>
      </c>
      <c r="E41" s="50" t="s">
        <v>89</v>
      </c>
      <c r="F41" s="44">
        <v>418139</v>
      </c>
      <c r="G41" s="18" t="s">
        <v>133</v>
      </c>
      <c r="H41" s="57">
        <v>10300</v>
      </c>
      <c r="I41" s="38">
        <v>0</v>
      </c>
      <c r="J41" s="38">
        <v>0</v>
      </c>
      <c r="K41" s="89">
        <f t="shared" si="1"/>
        <v>10300</v>
      </c>
      <c r="L41" s="36">
        <f t="shared" si="3"/>
        <v>5297.1428571428569</v>
      </c>
      <c r="M41" s="86">
        <f t="shared" si="0"/>
        <v>858.33333333333337</v>
      </c>
      <c r="N41" s="86">
        <v>858.33333333333337</v>
      </c>
      <c r="O41" s="86">
        <v>858.33333333333337</v>
      </c>
      <c r="P41" s="86">
        <v>858.33333333333337</v>
      </c>
      <c r="Q41" s="86">
        <v>858.33333333333337</v>
      </c>
      <c r="R41" s="86">
        <v>858.33333333333337</v>
      </c>
      <c r="S41" s="86">
        <v>858.33333333333337</v>
      </c>
      <c r="T41" s="86">
        <v>858.33333333333337</v>
      </c>
      <c r="U41" s="86">
        <v>858.33333333333337</v>
      </c>
      <c r="V41" s="86">
        <v>858.33333333333337</v>
      </c>
      <c r="W41" s="86">
        <v>858.33333333333337</v>
      </c>
      <c r="X41" s="86">
        <v>858.33333333333337</v>
      </c>
    </row>
    <row r="42" spans="1:24" ht="14.25" customHeight="1" x14ac:dyDescent="0.2">
      <c r="A42" s="56">
        <v>32</v>
      </c>
      <c r="B42" s="47">
        <v>1400317</v>
      </c>
      <c r="C42" s="47">
        <v>1400317</v>
      </c>
      <c r="D42" s="47">
        <v>1400317</v>
      </c>
      <c r="E42" s="50" t="s">
        <v>89</v>
      </c>
      <c r="F42" s="45">
        <v>418142</v>
      </c>
      <c r="G42" s="16" t="s">
        <v>134</v>
      </c>
      <c r="H42" s="57">
        <v>5150</v>
      </c>
      <c r="I42" s="34">
        <v>0</v>
      </c>
      <c r="J42" s="34">
        <v>0</v>
      </c>
      <c r="K42" s="89">
        <f t="shared" si="1"/>
        <v>5150</v>
      </c>
      <c r="L42" s="36">
        <f t="shared" si="3"/>
        <v>35314.28571428571</v>
      </c>
      <c r="M42" s="86">
        <f t="shared" si="0"/>
        <v>429.16666666666669</v>
      </c>
      <c r="N42" s="86">
        <v>429.16666666666669</v>
      </c>
      <c r="O42" s="86">
        <v>429.16666666666669</v>
      </c>
      <c r="P42" s="86">
        <v>429.16666666666669</v>
      </c>
      <c r="Q42" s="86">
        <v>429.16666666666669</v>
      </c>
      <c r="R42" s="86">
        <v>429.16666666666669</v>
      </c>
      <c r="S42" s="86">
        <v>429.16666666666669</v>
      </c>
      <c r="T42" s="86">
        <v>429.16666666666669</v>
      </c>
      <c r="U42" s="86">
        <v>429.16666666666669</v>
      </c>
      <c r="V42" s="86">
        <v>429.16666666666669</v>
      </c>
      <c r="W42" s="86">
        <v>429.16666666666669</v>
      </c>
      <c r="X42" s="86">
        <v>429.16666666666669</v>
      </c>
    </row>
    <row r="43" spans="1:24" ht="14.25" customHeight="1" x14ac:dyDescent="0.2">
      <c r="A43" s="55">
        <v>33</v>
      </c>
      <c r="B43" s="47">
        <v>1400317</v>
      </c>
      <c r="C43" s="47">
        <v>1400317</v>
      </c>
      <c r="D43" s="47">
        <v>1400317</v>
      </c>
      <c r="E43" s="50" t="s">
        <v>89</v>
      </c>
      <c r="F43" s="45">
        <v>418143</v>
      </c>
      <c r="G43" s="17" t="s">
        <v>135</v>
      </c>
      <c r="H43" s="57">
        <v>5150</v>
      </c>
      <c r="I43" s="38">
        <v>0</v>
      </c>
      <c r="J43" s="38">
        <v>0</v>
      </c>
      <c r="K43" s="89">
        <f t="shared" si="1"/>
        <v>5150</v>
      </c>
      <c r="L43" s="36">
        <f t="shared" si="3"/>
        <v>97114.28571428571</v>
      </c>
      <c r="M43" s="86">
        <f t="shared" si="0"/>
        <v>429.16666666666669</v>
      </c>
      <c r="N43" s="86">
        <v>429.16666666666669</v>
      </c>
      <c r="O43" s="86">
        <v>429.16666666666669</v>
      </c>
      <c r="P43" s="86">
        <v>429.16666666666669</v>
      </c>
      <c r="Q43" s="86">
        <v>429.16666666666669</v>
      </c>
      <c r="R43" s="86">
        <v>429.16666666666669</v>
      </c>
      <c r="S43" s="86">
        <v>429.16666666666669</v>
      </c>
      <c r="T43" s="86">
        <v>429.16666666666669</v>
      </c>
      <c r="U43" s="86">
        <v>429.16666666666669</v>
      </c>
      <c r="V43" s="86">
        <v>429.16666666666669</v>
      </c>
      <c r="W43" s="86">
        <v>429.16666666666669</v>
      </c>
      <c r="X43" s="86">
        <v>429.16666666666669</v>
      </c>
    </row>
    <row r="44" spans="1:24" ht="14.25" customHeight="1" x14ac:dyDescent="0.2">
      <c r="A44" s="55">
        <v>34</v>
      </c>
      <c r="B44" s="47">
        <v>1400317</v>
      </c>
      <c r="C44" s="47">
        <v>1400317</v>
      </c>
      <c r="D44" s="47">
        <v>1400317</v>
      </c>
      <c r="E44" s="50" t="s">
        <v>89</v>
      </c>
      <c r="F44" s="45">
        <v>418144</v>
      </c>
      <c r="G44" s="17" t="s">
        <v>136</v>
      </c>
      <c r="H44" s="57">
        <v>5150</v>
      </c>
      <c r="I44" s="38">
        <v>0</v>
      </c>
      <c r="J44" s="38">
        <v>0</v>
      </c>
      <c r="K44" s="89">
        <f t="shared" si="1"/>
        <v>5150</v>
      </c>
      <c r="L44" s="36">
        <f t="shared" si="3"/>
        <v>35314.28571428571</v>
      </c>
      <c r="M44" s="86">
        <f t="shared" si="0"/>
        <v>429.16666666666669</v>
      </c>
      <c r="N44" s="86">
        <v>429.16666666666669</v>
      </c>
      <c r="O44" s="86">
        <v>429.16666666666669</v>
      </c>
      <c r="P44" s="86">
        <v>429.16666666666669</v>
      </c>
      <c r="Q44" s="86">
        <v>429.16666666666669</v>
      </c>
      <c r="R44" s="86">
        <v>429.16666666666669</v>
      </c>
      <c r="S44" s="86">
        <v>429.16666666666669</v>
      </c>
      <c r="T44" s="86">
        <v>429.16666666666669</v>
      </c>
      <c r="U44" s="86">
        <v>429.16666666666669</v>
      </c>
      <c r="V44" s="86">
        <v>429.16666666666669</v>
      </c>
      <c r="W44" s="86">
        <v>429.16666666666669</v>
      </c>
      <c r="X44" s="86">
        <v>429.16666666666669</v>
      </c>
    </row>
    <row r="45" spans="1:24" ht="14.25" customHeight="1" x14ac:dyDescent="0.2">
      <c r="A45" s="56">
        <v>35</v>
      </c>
      <c r="B45" s="47">
        <v>1400317</v>
      </c>
      <c r="C45" s="47">
        <v>1400317</v>
      </c>
      <c r="D45" s="47">
        <v>1400317</v>
      </c>
      <c r="E45" s="50" t="s">
        <v>89</v>
      </c>
      <c r="F45" s="45">
        <v>418145</v>
      </c>
      <c r="G45" s="17" t="s">
        <v>137</v>
      </c>
      <c r="H45" s="57">
        <v>5150</v>
      </c>
      <c r="I45" s="34">
        <v>0</v>
      </c>
      <c r="J45" s="34">
        <v>0</v>
      </c>
      <c r="K45" s="89">
        <f t="shared" si="1"/>
        <v>5150</v>
      </c>
      <c r="L45" s="36">
        <f t="shared" si="3"/>
        <v>17657.142857142855</v>
      </c>
      <c r="M45" s="86">
        <f t="shared" si="0"/>
        <v>429.16666666666669</v>
      </c>
      <c r="N45" s="86">
        <v>429.16666666666669</v>
      </c>
      <c r="O45" s="86">
        <v>429.16666666666669</v>
      </c>
      <c r="P45" s="86">
        <v>429.16666666666669</v>
      </c>
      <c r="Q45" s="86">
        <v>429.16666666666669</v>
      </c>
      <c r="R45" s="86">
        <v>429.16666666666669</v>
      </c>
      <c r="S45" s="86">
        <v>429.16666666666669</v>
      </c>
      <c r="T45" s="86">
        <v>429.16666666666669</v>
      </c>
      <c r="U45" s="86">
        <v>429.16666666666669</v>
      </c>
      <c r="V45" s="86">
        <v>429.16666666666669</v>
      </c>
      <c r="W45" s="86">
        <v>429.16666666666669</v>
      </c>
      <c r="X45" s="86">
        <v>429.16666666666669</v>
      </c>
    </row>
    <row r="46" spans="1:24" ht="14.25" customHeight="1" x14ac:dyDescent="0.2">
      <c r="A46" s="56">
        <v>36</v>
      </c>
      <c r="B46" s="47">
        <v>1400317</v>
      </c>
      <c r="C46" s="47">
        <v>1400317</v>
      </c>
      <c r="D46" s="47">
        <v>1400317</v>
      </c>
      <c r="E46" s="50" t="s">
        <v>89</v>
      </c>
      <c r="F46" s="44">
        <v>418147</v>
      </c>
      <c r="G46" s="29" t="s">
        <v>138</v>
      </c>
      <c r="H46" s="57">
        <v>793100</v>
      </c>
      <c r="I46" s="38">
        <v>0</v>
      </c>
      <c r="J46" s="38">
        <v>0</v>
      </c>
      <c r="K46" s="89">
        <f t="shared" si="1"/>
        <v>793100</v>
      </c>
      <c r="L46" s="36">
        <f t="shared" si="3"/>
        <v>8828.5714285714275</v>
      </c>
      <c r="M46" s="86">
        <f t="shared" si="0"/>
        <v>66091.666666666672</v>
      </c>
      <c r="N46" s="86">
        <v>66091.666666666672</v>
      </c>
      <c r="O46" s="86">
        <v>66091.666666666672</v>
      </c>
      <c r="P46" s="86">
        <v>66091.666666666672</v>
      </c>
      <c r="Q46" s="86">
        <v>66091.666666666672</v>
      </c>
      <c r="R46" s="86">
        <v>66091.666666666672</v>
      </c>
      <c r="S46" s="86">
        <v>66091.666666666672</v>
      </c>
      <c r="T46" s="86">
        <v>66091.666666666672</v>
      </c>
      <c r="U46" s="86">
        <v>66091.666666666672</v>
      </c>
      <c r="V46" s="86">
        <v>66091.666666666672</v>
      </c>
      <c r="W46" s="86">
        <v>66091.666666666672</v>
      </c>
      <c r="X46" s="86">
        <v>66091.666666666672</v>
      </c>
    </row>
    <row r="47" spans="1:24" ht="14.25" customHeight="1" x14ac:dyDescent="0.2">
      <c r="A47" s="55">
        <v>37</v>
      </c>
      <c r="B47" s="47">
        <v>1400317</v>
      </c>
      <c r="C47" s="47">
        <v>1400317</v>
      </c>
      <c r="D47" s="47">
        <v>1400317</v>
      </c>
      <c r="E47" s="50" t="s">
        <v>89</v>
      </c>
      <c r="F47" s="45">
        <v>418148</v>
      </c>
      <c r="G47" s="30" t="s">
        <v>139</v>
      </c>
      <c r="H47" s="57">
        <v>10300</v>
      </c>
      <c r="I47" s="34">
        <v>0</v>
      </c>
      <c r="J47" s="34">
        <v>0</v>
      </c>
      <c r="K47" s="89">
        <f t="shared" si="1"/>
        <v>10300</v>
      </c>
      <c r="L47" s="36">
        <f t="shared" si="3"/>
        <v>8828.5714285714275</v>
      </c>
      <c r="M47" s="86">
        <f t="shared" si="0"/>
        <v>858.33333333333337</v>
      </c>
      <c r="N47" s="86">
        <v>858.33333333333337</v>
      </c>
      <c r="O47" s="86">
        <v>858.33333333333337</v>
      </c>
      <c r="P47" s="86">
        <v>858.33333333333337</v>
      </c>
      <c r="Q47" s="86">
        <v>858.33333333333337</v>
      </c>
      <c r="R47" s="86">
        <v>858.33333333333337</v>
      </c>
      <c r="S47" s="86">
        <v>858.33333333333337</v>
      </c>
      <c r="T47" s="86">
        <v>858.33333333333337</v>
      </c>
      <c r="U47" s="86">
        <v>858.33333333333337</v>
      </c>
      <c r="V47" s="86">
        <v>858.33333333333337</v>
      </c>
      <c r="W47" s="86">
        <v>858.33333333333337</v>
      </c>
      <c r="X47" s="86">
        <v>858.33333333333337</v>
      </c>
    </row>
    <row r="48" spans="1:24" ht="14.25" customHeight="1" x14ac:dyDescent="0.2">
      <c r="A48" s="55">
        <v>38</v>
      </c>
      <c r="B48" s="47">
        <v>1400317</v>
      </c>
      <c r="C48" s="47">
        <v>1400317</v>
      </c>
      <c r="D48" s="47">
        <v>1400317</v>
      </c>
      <c r="E48" s="50" t="s">
        <v>89</v>
      </c>
      <c r="F48" s="45">
        <v>418149</v>
      </c>
      <c r="G48" s="30" t="s">
        <v>139</v>
      </c>
      <c r="H48" s="57">
        <v>10300</v>
      </c>
      <c r="I48" s="38">
        <v>0</v>
      </c>
      <c r="J48" s="38">
        <v>0</v>
      </c>
      <c r="K48" s="89">
        <f t="shared" si="1"/>
        <v>10300</v>
      </c>
      <c r="L48" s="36"/>
      <c r="M48" s="86">
        <f t="shared" si="0"/>
        <v>858.33333333333337</v>
      </c>
      <c r="N48" s="86">
        <v>858.33333333333337</v>
      </c>
      <c r="O48" s="86">
        <v>858.33333333333337</v>
      </c>
      <c r="P48" s="86">
        <v>858.33333333333337</v>
      </c>
      <c r="Q48" s="86">
        <v>858.33333333333337</v>
      </c>
      <c r="R48" s="86">
        <v>858.33333333333337</v>
      </c>
      <c r="S48" s="86">
        <v>858.33333333333337</v>
      </c>
      <c r="T48" s="86">
        <v>858.33333333333337</v>
      </c>
      <c r="U48" s="86">
        <v>858.33333333333337</v>
      </c>
      <c r="V48" s="86">
        <v>858.33333333333337</v>
      </c>
      <c r="W48" s="86">
        <v>858.33333333333337</v>
      </c>
      <c r="X48" s="86">
        <v>858.33333333333337</v>
      </c>
    </row>
    <row r="49" spans="1:25" ht="14.25" customHeight="1" x14ac:dyDescent="0.2">
      <c r="A49" s="56">
        <v>39</v>
      </c>
      <c r="B49" s="47">
        <v>1400317</v>
      </c>
      <c r="C49" s="47">
        <v>1400317</v>
      </c>
      <c r="D49" s="47">
        <v>1400317</v>
      </c>
      <c r="E49" s="50" t="s">
        <v>89</v>
      </c>
      <c r="F49" s="45">
        <v>418150</v>
      </c>
      <c r="G49" s="30" t="s">
        <v>140</v>
      </c>
      <c r="H49" s="57">
        <v>10300</v>
      </c>
      <c r="I49" s="34">
        <v>0</v>
      </c>
      <c r="J49" s="34">
        <v>0</v>
      </c>
      <c r="K49" s="89">
        <f t="shared" si="1"/>
        <v>10300</v>
      </c>
      <c r="L49" s="36">
        <f>+K45/7*12</f>
        <v>8828.5714285714275</v>
      </c>
      <c r="M49" s="86">
        <f t="shared" si="0"/>
        <v>858.33333333333337</v>
      </c>
      <c r="N49" s="86">
        <v>858.33333333333337</v>
      </c>
      <c r="O49" s="86">
        <v>858.33333333333337</v>
      </c>
      <c r="P49" s="86">
        <v>858.33333333333337</v>
      </c>
      <c r="Q49" s="86">
        <v>858.33333333333337</v>
      </c>
      <c r="R49" s="86">
        <v>858.33333333333337</v>
      </c>
      <c r="S49" s="86">
        <v>858.33333333333337</v>
      </c>
      <c r="T49" s="86">
        <v>858.33333333333337</v>
      </c>
      <c r="U49" s="86">
        <v>858.33333333333337</v>
      </c>
      <c r="V49" s="86">
        <v>858.33333333333337</v>
      </c>
      <c r="W49" s="86">
        <v>858.33333333333337</v>
      </c>
      <c r="X49" s="86">
        <v>858.33333333333337</v>
      </c>
    </row>
    <row r="50" spans="1:25" ht="14.25" customHeight="1" x14ac:dyDescent="0.2">
      <c r="A50" s="56">
        <v>40</v>
      </c>
      <c r="B50" s="47">
        <v>1400317</v>
      </c>
      <c r="C50" s="47">
        <v>1400317</v>
      </c>
      <c r="D50" s="47">
        <v>1400317</v>
      </c>
      <c r="E50" s="53" t="s">
        <v>89</v>
      </c>
      <c r="F50" s="23">
        <v>418151</v>
      </c>
      <c r="G50" s="54" t="s">
        <v>141</v>
      </c>
      <c r="H50" s="35">
        <v>10300</v>
      </c>
      <c r="I50" s="51">
        <v>0</v>
      </c>
      <c r="J50" s="51">
        <v>0</v>
      </c>
      <c r="K50" s="89">
        <f t="shared" si="1"/>
        <v>10300</v>
      </c>
      <c r="L50" s="36">
        <f>+K46/7*12</f>
        <v>1359600</v>
      </c>
      <c r="M50" s="86">
        <f t="shared" si="0"/>
        <v>858.33333333333337</v>
      </c>
      <c r="N50" s="86">
        <v>858.33333333333337</v>
      </c>
      <c r="O50" s="86">
        <v>858.33333333333337</v>
      </c>
      <c r="P50" s="86">
        <v>858.33333333333337</v>
      </c>
      <c r="Q50" s="86">
        <v>858.33333333333337</v>
      </c>
      <c r="R50" s="86">
        <v>858.33333333333337</v>
      </c>
      <c r="S50" s="86">
        <v>858.33333333333337</v>
      </c>
      <c r="T50" s="86">
        <v>858.33333333333337</v>
      </c>
      <c r="U50" s="86">
        <v>858.33333333333337</v>
      </c>
      <c r="V50" s="86">
        <v>858.33333333333337</v>
      </c>
      <c r="W50" s="86">
        <v>858.33333333333337</v>
      </c>
      <c r="X50" s="86">
        <v>858.33333333333337</v>
      </c>
    </row>
    <row r="51" spans="1:25" ht="14.25" customHeight="1" x14ac:dyDescent="0.2">
      <c r="A51" s="55">
        <v>41</v>
      </c>
      <c r="B51" s="47">
        <v>1400317</v>
      </c>
      <c r="C51" s="47">
        <v>1400317</v>
      </c>
      <c r="D51" s="47">
        <v>1400317</v>
      </c>
      <c r="E51" s="50" t="s">
        <v>89</v>
      </c>
      <c r="F51" s="33">
        <v>418152</v>
      </c>
      <c r="G51" s="30" t="s">
        <v>142</v>
      </c>
      <c r="H51" s="42">
        <v>259560</v>
      </c>
      <c r="I51" s="34">
        <v>0</v>
      </c>
      <c r="J51" s="34">
        <v>0</v>
      </c>
      <c r="K51" s="89">
        <f>H51+I51-J51</f>
        <v>259560</v>
      </c>
      <c r="L51" s="36">
        <f>+K47/7*12</f>
        <v>17657.142857142855</v>
      </c>
      <c r="M51" s="86">
        <f t="shared" si="0"/>
        <v>21630</v>
      </c>
      <c r="N51" s="86">
        <v>21630</v>
      </c>
      <c r="O51" s="86">
        <v>21630</v>
      </c>
      <c r="P51" s="86">
        <v>21630</v>
      </c>
      <c r="Q51" s="86">
        <v>21630</v>
      </c>
      <c r="R51" s="86">
        <v>21630</v>
      </c>
      <c r="S51" s="86">
        <v>21630</v>
      </c>
      <c r="T51" s="86">
        <v>21630</v>
      </c>
      <c r="U51" s="86">
        <v>21630</v>
      </c>
      <c r="V51" s="86">
        <v>21630</v>
      </c>
      <c r="W51" s="86">
        <v>21630</v>
      </c>
      <c r="X51" s="86">
        <v>21630</v>
      </c>
    </row>
    <row r="52" spans="1:25" ht="14.25" customHeight="1" x14ac:dyDescent="0.2">
      <c r="A52" s="55">
        <v>42</v>
      </c>
      <c r="B52" s="47">
        <v>1400317</v>
      </c>
      <c r="C52" s="47">
        <v>1400317</v>
      </c>
      <c r="D52" s="47">
        <v>1400317</v>
      </c>
      <c r="E52" s="50" t="s">
        <v>89</v>
      </c>
      <c r="F52" s="44">
        <v>418153</v>
      </c>
      <c r="G52" s="58" t="s">
        <v>146</v>
      </c>
      <c r="H52" s="42">
        <v>50000</v>
      </c>
      <c r="I52" s="34">
        <v>0</v>
      </c>
      <c r="J52" s="34">
        <v>0</v>
      </c>
      <c r="K52" s="89">
        <f t="shared" si="1"/>
        <v>50000</v>
      </c>
      <c r="L52" s="36"/>
      <c r="M52" s="86">
        <f t="shared" si="0"/>
        <v>4166.666666666667</v>
      </c>
      <c r="N52" s="86">
        <v>4166.666666666667</v>
      </c>
      <c r="O52" s="86">
        <v>4166.666666666667</v>
      </c>
      <c r="P52" s="86">
        <v>4166.666666666667</v>
      </c>
      <c r="Q52" s="86">
        <v>4166.666666666667</v>
      </c>
      <c r="R52" s="86">
        <v>4166.666666666667</v>
      </c>
      <c r="S52" s="86">
        <v>4166.666666666667</v>
      </c>
      <c r="T52" s="86">
        <v>4166.666666666667</v>
      </c>
      <c r="U52" s="86">
        <v>4166.666666666667</v>
      </c>
      <c r="V52" s="86">
        <v>4166.666666666667</v>
      </c>
      <c r="W52" s="86">
        <v>4166.666666666667</v>
      </c>
      <c r="X52" s="86">
        <v>4166.666666666667</v>
      </c>
    </row>
    <row r="53" spans="1:25" ht="28.5" customHeight="1" x14ac:dyDescent="0.2">
      <c r="B53" s="83"/>
      <c r="C53" s="83"/>
      <c r="D53" s="83"/>
      <c r="E53" s="83"/>
      <c r="F53" s="64" t="s">
        <v>93</v>
      </c>
      <c r="G53" s="65" t="s">
        <v>94</v>
      </c>
      <c r="H53" s="66"/>
      <c r="I53" s="67"/>
      <c r="J53" s="67"/>
      <c r="K53" s="68">
        <f>SUM(K11:K52)</f>
        <v>13091590</v>
      </c>
      <c r="L53" s="34"/>
      <c r="M53" s="87">
        <f>K53/12</f>
        <v>1090965.8333333333</v>
      </c>
      <c r="N53" s="87">
        <v>1089013.6666666667</v>
      </c>
      <c r="O53" s="87">
        <v>1089013.6666666667</v>
      </c>
      <c r="P53" s="87">
        <v>1089013.6666666667</v>
      </c>
      <c r="Q53" s="87">
        <v>1089013.6666666667</v>
      </c>
      <c r="R53" s="87">
        <v>1089013.6666666667</v>
      </c>
      <c r="S53" s="87">
        <v>1089013.6666666667</v>
      </c>
      <c r="T53" s="87">
        <v>1089013.6666666667</v>
      </c>
      <c r="U53" s="87">
        <v>1089013.6666666667</v>
      </c>
      <c r="V53" s="87">
        <v>1089013.6666666667</v>
      </c>
      <c r="W53" s="87">
        <v>1089013.6666666667</v>
      </c>
      <c r="X53" s="87">
        <v>1089013.6666666667</v>
      </c>
      <c r="Y53" s="93"/>
    </row>
    <row r="54" spans="1:25" ht="14.25" customHeight="1" x14ac:dyDescent="0.2">
      <c r="A54" s="55">
        <v>43</v>
      </c>
      <c r="B54" s="47">
        <v>1400317</v>
      </c>
      <c r="C54" s="47">
        <v>1400317</v>
      </c>
      <c r="D54" s="47">
        <v>1400317</v>
      </c>
      <c r="E54" s="50" t="s">
        <v>89</v>
      </c>
      <c r="F54" s="45">
        <v>510101</v>
      </c>
      <c r="G54" s="30" t="s">
        <v>143</v>
      </c>
      <c r="H54" s="37">
        <v>33990</v>
      </c>
      <c r="I54" s="34">
        <v>0</v>
      </c>
      <c r="J54" s="38">
        <v>0</v>
      </c>
      <c r="K54" s="89">
        <f>H54+I54-J54</f>
        <v>33990</v>
      </c>
      <c r="L54" s="34">
        <f>+K48/7*12</f>
        <v>17657.142857142855</v>
      </c>
      <c r="M54" s="86">
        <f>K54/12</f>
        <v>2832.5</v>
      </c>
      <c r="N54" s="86">
        <v>2832.5</v>
      </c>
      <c r="O54" s="86">
        <v>2832.5</v>
      </c>
      <c r="P54" s="86">
        <v>2832.5</v>
      </c>
      <c r="Q54" s="86">
        <v>2832.5</v>
      </c>
      <c r="R54" s="86">
        <v>2832.5</v>
      </c>
      <c r="S54" s="86">
        <v>2832.5</v>
      </c>
      <c r="T54" s="86">
        <v>2832.5</v>
      </c>
      <c r="U54" s="86">
        <v>2832.5</v>
      </c>
      <c r="V54" s="86">
        <v>2832.5</v>
      </c>
      <c r="W54" s="86">
        <v>2832.5</v>
      </c>
      <c r="X54" s="86">
        <v>2832.5</v>
      </c>
    </row>
    <row r="55" spans="1:25" ht="14.25" customHeight="1" x14ac:dyDescent="0.2">
      <c r="A55" s="55">
        <v>44</v>
      </c>
      <c r="B55" s="47">
        <v>1400317</v>
      </c>
      <c r="C55" s="47">
        <v>1400317</v>
      </c>
      <c r="D55" s="47">
        <v>1400317</v>
      </c>
      <c r="E55" s="50" t="s">
        <v>89</v>
      </c>
      <c r="F55" s="44">
        <v>518101</v>
      </c>
      <c r="G55" s="17" t="s">
        <v>79</v>
      </c>
      <c r="H55" s="37">
        <v>61800</v>
      </c>
      <c r="I55" s="51">
        <v>0</v>
      </c>
      <c r="J55" s="34">
        <v>0</v>
      </c>
      <c r="K55" s="89">
        <f t="shared" ref="K55:K56" si="4">H55+I55-J55</f>
        <v>61800</v>
      </c>
      <c r="L55" s="34">
        <f>+K49/7*12</f>
        <v>17657.142857142855</v>
      </c>
      <c r="M55" s="86">
        <f t="shared" ref="M55:M57" si="5">K55/12</f>
        <v>5150</v>
      </c>
      <c r="N55" s="86">
        <v>5150</v>
      </c>
      <c r="O55" s="86">
        <v>5150</v>
      </c>
      <c r="P55" s="86">
        <v>5150</v>
      </c>
      <c r="Q55" s="86">
        <v>5150</v>
      </c>
      <c r="R55" s="86">
        <v>5150</v>
      </c>
      <c r="S55" s="86">
        <v>5150</v>
      </c>
      <c r="T55" s="86">
        <v>5150</v>
      </c>
      <c r="U55" s="86">
        <v>5150</v>
      </c>
      <c r="V55" s="86">
        <v>5150</v>
      </c>
      <c r="W55" s="86">
        <v>5150</v>
      </c>
      <c r="X55" s="86">
        <v>5150</v>
      </c>
    </row>
    <row r="56" spans="1:25" ht="14.25" customHeight="1" x14ac:dyDescent="0.2">
      <c r="A56" s="55">
        <v>45</v>
      </c>
      <c r="B56" s="47">
        <v>1400317</v>
      </c>
      <c r="C56" s="47">
        <v>1400317</v>
      </c>
      <c r="D56" s="47">
        <v>1400317</v>
      </c>
      <c r="E56" s="50" t="s">
        <v>89</v>
      </c>
      <c r="F56" s="46">
        <v>518102</v>
      </c>
      <c r="G56" s="18" t="s">
        <v>144</v>
      </c>
      <c r="H56" s="32">
        <v>515000</v>
      </c>
      <c r="I56" s="34">
        <v>0</v>
      </c>
      <c r="J56" s="51">
        <v>0</v>
      </c>
      <c r="K56" s="89">
        <f t="shared" si="4"/>
        <v>515000</v>
      </c>
      <c r="L56" s="34">
        <f>+K50/7*12</f>
        <v>17657.142857142855</v>
      </c>
      <c r="M56" s="86">
        <f t="shared" si="5"/>
        <v>42916.666666666664</v>
      </c>
      <c r="N56" s="86">
        <v>42916.666666666664</v>
      </c>
      <c r="O56" s="86">
        <v>42916.666666666664</v>
      </c>
      <c r="P56" s="86">
        <v>42916.666666666664</v>
      </c>
      <c r="Q56" s="86">
        <v>42916.666666666664</v>
      </c>
      <c r="R56" s="86">
        <v>42916.666666666664</v>
      </c>
      <c r="S56" s="86">
        <v>42916.666666666664</v>
      </c>
      <c r="T56" s="86">
        <v>42916.666666666664</v>
      </c>
      <c r="U56" s="86">
        <v>42916.666666666664</v>
      </c>
      <c r="V56" s="86">
        <v>42916.666666666664</v>
      </c>
      <c r="W56" s="86">
        <v>42916.666666666664</v>
      </c>
      <c r="X56" s="86">
        <v>42916.666666666664</v>
      </c>
    </row>
    <row r="57" spans="1:25" ht="14.25" customHeight="1" x14ac:dyDescent="0.2">
      <c r="A57" s="55">
        <v>46</v>
      </c>
      <c r="B57" s="47">
        <v>1400317</v>
      </c>
      <c r="C57" s="47">
        <v>1400317</v>
      </c>
      <c r="D57" s="47">
        <v>1400317</v>
      </c>
      <c r="E57" s="50" t="s">
        <v>89</v>
      </c>
      <c r="F57" s="33">
        <v>518103</v>
      </c>
      <c r="G57" s="16" t="s">
        <v>80</v>
      </c>
      <c r="H57" s="34">
        <v>1030</v>
      </c>
      <c r="I57" s="34">
        <v>0</v>
      </c>
      <c r="J57" s="34">
        <v>0</v>
      </c>
      <c r="K57" s="89">
        <f>H57+I57-J57</f>
        <v>1030</v>
      </c>
      <c r="L57" s="34">
        <f>+K51/7*12</f>
        <v>444960</v>
      </c>
      <c r="M57" s="86">
        <f t="shared" si="5"/>
        <v>85.833333333333329</v>
      </c>
      <c r="N57" s="86">
        <v>85.833333333333329</v>
      </c>
      <c r="O57" s="86">
        <v>85.833333333333329</v>
      </c>
      <c r="P57" s="86">
        <v>85.833333333333329</v>
      </c>
      <c r="Q57" s="86">
        <v>85.833333333333329</v>
      </c>
      <c r="R57" s="86">
        <v>85.833333333333329</v>
      </c>
      <c r="S57" s="86">
        <v>85.833333333333329</v>
      </c>
      <c r="T57" s="86">
        <v>85.833333333333329</v>
      </c>
      <c r="U57" s="86">
        <v>85.833333333333329</v>
      </c>
      <c r="V57" s="86">
        <v>85.833333333333329</v>
      </c>
      <c r="W57" s="86">
        <v>85.833333333333329</v>
      </c>
      <c r="X57" s="86">
        <v>85.833333333333329</v>
      </c>
    </row>
    <row r="58" spans="1:25" ht="14.25" customHeight="1" x14ac:dyDescent="0.2">
      <c r="A58" s="55"/>
      <c r="B58" s="75"/>
      <c r="C58" s="75"/>
      <c r="D58" s="75"/>
      <c r="E58" s="75"/>
      <c r="F58" s="69" t="s">
        <v>96</v>
      </c>
      <c r="G58" s="70" t="s">
        <v>97</v>
      </c>
      <c r="H58" s="59"/>
      <c r="I58" s="67"/>
      <c r="J58" s="71"/>
      <c r="K58" s="72">
        <f>SUM(K54:K57)</f>
        <v>611820</v>
      </c>
      <c r="L58" s="34"/>
      <c r="M58" s="87">
        <f>K58/12</f>
        <v>50985</v>
      </c>
      <c r="N58" s="87">
        <v>50985</v>
      </c>
      <c r="O58" s="87">
        <v>50985</v>
      </c>
      <c r="P58" s="87">
        <v>50985</v>
      </c>
      <c r="Q58" s="87">
        <v>50985</v>
      </c>
      <c r="R58" s="87">
        <v>50985</v>
      </c>
      <c r="S58" s="87">
        <v>50985</v>
      </c>
      <c r="T58" s="87">
        <v>50985</v>
      </c>
      <c r="U58" s="87">
        <v>50985</v>
      </c>
      <c r="V58" s="87">
        <v>50985</v>
      </c>
      <c r="W58" s="87">
        <v>50985</v>
      </c>
      <c r="X58" s="87">
        <v>50985</v>
      </c>
      <c r="Y58" s="93"/>
    </row>
    <row r="59" spans="1:25" ht="14.25" customHeight="1" x14ac:dyDescent="0.2">
      <c r="A59" s="55">
        <v>47</v>
      </c>
      <c r="B59" s="47">
        <v>1400317</v>
      </c>
      <c r="C59" s="47">
        <v>1400317</v>
      </c>
      <c r="D59" s="47">
        <v>1400317</v>
      </c>
      <c r="E59" s="50" t="s">
        <v>89</v>
      </c>
      <c r="F59" s="43">
        <v>618101</v>
      </c>
      <c r="G59" s="16" t="s">
        <v>81</v>
      </c>
      <c r="H59" s="36">
        <v>216300</v>
      </c>
      <c r="I59" s="34">
        <v>0</v>
      </c>
      <c r="J59" s="38">
        <v>0</v>
      </c>
      <c r="K59" s="89">
        <f>H59+I59-J59</f>
        <v>216300</v>
      </c>
      <c r="L59" s="34">
        <f>+K54/7*12</f>
        <v>58268.57142857142</v>
      </c>
      <c r="M59" s="86">
        <f>K59/12</f>
        <v>18025</v>
      </c>
      <c r="N59" s="86">
        <v>18025</v>
      </c>
      <c r="O59" s="86">
        <v>18025</v>
      </c>
      <c r="P59" s="86">
        <v>18025</v>
      </c>
      <c r="Q59" s="86">
        <v>18025</v>
      </c>
      <c r="R59" s="86">
        <v>18025</v>
      </c>
      <c r="S59" s="86">
        <v>18025</v>
      </c>
      <c r="T59" s="86">
        <v>18025</v>
      </c>
      <c r="U59" s="86">
        <v>18025</v>
      </c>
      <c r="V59" s="86">
        <v>18025</v>
      </c>
      <c r="W59" s="86">
        <v>18025</v>
      </c>
      <c r="X59" s="86">
        <v>18025</v>
      </c>
    </row>
    <row r="60" spans="1:25" ht="14.25" customHeight="1" x14ac:dyDescent="0.2">
      <c r="A60" s="55"/>
      <c r="B60" s="75"/>
      <c r="C60" s="75"/>
      <c r="D60" s="75"/>
      <c r="E60" s="75"/>
      <c r="F60" s="73" t="s">
        <v>98</v>
      </c>
      <c r="G60" s="74" t="s">
        <v>99</v>
      </c>
      <c r="H60" s="75"/>
      <c r="I60" s="75"/>
      <c r="J60" s="75"/>
      <c r="K60" s="76">
        <f>SUM(K59)</f>
        <v>216300</v>
      </c>
      <c r="L60" s="34">
        <f>+K55/7*12</f>
        <v>105942.85714285716</v>
      </c>
      <c r="M60" s="85">
        <f>K60/12</f>
        <v>18025</v>
      </c>
      <c r="N60" s="85">
        <v>18025</v>
      </c>
      <c r="O60" s="85">
        <v>18025</v>
      </c>
      <c r="P60" s="85">
        <v>18025</v>
      </c>
      <c r="Q60" s="85">
        <v>18025</v>
      </c>
      <c r="R60" s="85">
        <v>18025</v>
      </c>
      <c r="S60" s="85">
        <v>18025</v>
      </c>
      <c r="T60" s="85">
        <v>18025</v>
      </c>
      <c r="U60" s="85">
        <v>18025</v>
      </c>
      <c r="V60" s="85">
        <v>18025</v>
      </c>
      <c r="W60" s="85">
        <v>18025</v>
      </c>
      <c r="X60" s="85">
        <v>18025</v>
      </c>
      <c r="Y60" s="93"/>
    </row>
    <row r="61" spans="1:25" ht="14.25" customHeight="1" x14ac:dyDescent="0.2">
      <c r="A61" s="55">
        <v>48</v>
      </c>
      <c r="B61" s="47">
        <v>1500617</v>
      </c>
      <c r="C61" s="47" t="s">
        <v>100</v>
      </c>
      <c r="D61" s="47">
        <v>1500617</v>
      </c>
      <c r="E61" s="27" t="s">
        <v>89</v>
      </c>
      <c r="F61" s="40">
        <v>838101</v>
      </c>
      <c r="G61" s="27" t="s">
        <v>101</v>
      </c>
      <c r="H61" s="41">
        <v>927000</v>
      </c>
      <c r="I61" s="34">
        <v>0</v>
      </c>
      <c r="J61" s="38">
        <v>0</v>
      </c>
      <c r="K61" s="90">
        <f>H61+I61-J61</f>
        <v>927000</v>
      </c>
      <c r="L61" s="34">
        <f>+K57/7*12</f>
        <v>1765.7142857142858</v>
      </c>
      <c r="M61" s="86">
        <f>K61/12</f>
        <v>77250</v>
      </c>
      <c r="N61" s="86">
        <v>77250</v>
      </c>
      <c r="O61" s="86">
        <v>77250</v>
      </c>
      <c r="P61" s="86">
        <v>77250</v>
      </c>
      <c r="Q61" s="86">
        <v>77250</v>
      </c>
      <c r="R61" s="86">
        <v>77250</v>
      </c>
      <c r="S61" s="86">
        <v>77250</v>
      </c>
      <c r="T61" s="86">
        <v>77250</v>
      </c>
      <c r="U61" s="86">
        <v>77250</v>
      </c>
      <c r="V61" s="86">
        <v>77250</v>
      </c>
      <c r="W61" s="86">
        <v>77250</v>
      </c>
      <c r="X61" s="86">
        <v>77250</v>
      </c>
    </row>
    <row r="62" spans="1:25" s="21" customFormat="1" ht="16.5" thickBot="1" x14ac:dyDescent="0.3">
      <c r="B62" s="78"/>
      <c r="C62" s="78"/>
      <c r="D62" s="78"/>
      <c r="E62" s="78"/>
      <c r="F62" s="73" t="s">
        <v>102</v>
      </c>
      <c r="G62" s="77" t="s">
        <v>103</v>
      </c>
      <c r="H62" s="78"/>
      <c r="I62" s="79"/>
      <c r="J62" s="80"/>
      <c r="K62" s="81">
        <f>SUM(K61)</f>
        <v>927000</v>
      </c>
      <c r="L62" s="19"/>
      <c r="M62" s="91">
        <f>K62/12</f>
        <v>77250</v>
      </c>
      <c r="N62" s="91">
        <v>77250</v>
      </c>
      <c r="O62" s="91">
        <v>77250</v>
      </c>
      <c r="P62" s="91">
        <v>77250</v>
      </c>
      <c r="Q62" s="91">
        <v>77250</v>
      </c>
      <c r="R62" s="91">
        <v>77250</v>
      </c>
      <c r="S62" s="91">
        <v>77250</v>
      </c>
      <c r="T62" s="91">
        <v>77250</v>
      </c>
      <c r="U62" s="91">
        <v>77250</v>
      </c>
      <c r="V62" s="91">
        <v>77250</v>
      </c>
      <c r="W62" s="91">
        <v>77250</v>
      </c>
      <c r="X62" s="91">
        <v>77250</v>
      </c>
      <c r="Y62" s="92"/>
    </row>
    <row r="63" spans="1:25" ht="14.25" customHeight="1" thickTop="1" x14ac:dyDescent="0.25">
      <c r="I63" s="24"/>
      <c r="J63" s="32"/>
      <c r="K63" s="52"/>
    </row>
    <row r="64" spans="1:25" s="24" customFormat="1" ht="14.25" customHeight="1" x14ac:dyDescent="0.2">
      <c r="G64" s="15"/>
      <c r="H64" s="32"/>
      <c r="I64" s="32"/>
      <c r="K64" s="31"/>
    </row>
    <row r="65" spans="8:9" ht="14.25" customHeight="1" x14ac:dyDescent="0.2">
      <c r="H65" s="22"/>
      <c r="I65" s="22"/>
    </row>
  </sheetData>
  <pageMargins left="0.19685039370078741" right="0.19685039370078741" top="0.19685039370078741" bottom="0.19685039370078741" header="0.15748031496062992" footer="0.15748031496062992"/>
  <pageSetup paperSize="120" scale="5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Mayor</vt:lpstr>
      <vt:lpstr>Ingresos 2017</vt:lpstr>
    </vt:vector>
  </TitlesOfParts>
  <Company>EL MEXICANO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JGR</dc:creator>
  <cp:lastModifiedBy>contador</cp:lastModifiedBy>
  <cp:lastPrinted>2017-06-29T15:54:31Z</cp:lastPrinted>
  <dcterms:created xsi:type="dcterms:W3CDTF">2012-03-27T00:12:05Z</dcterms:created>
  <dcterms:modified xsi:type="dcterms:W3CDTF">2017-06-29T15:54:42Z</dcterms:modified>
</cp:coreProperties>
</file>